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37493\Desktop\30.06.2023ekamut\"/>
    </mc:Choice>
  </mc:AlternateContent>
  <bookViews>
    <workbookView xWindow="0" yWindow="0" windowWidth="28800" windowHeight="11835" tabRatio="535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52511"/>
</workbook>
</file>

<file path=xl/calcChain.xml><?xml version="1.0" encoding="utf-8"?>
<calcChain xmlns="http://schemas.openxmlformats.org/spreadsheetml/2006/main">
  <c r="N6" i="15" l="1"/>
  <c r="M7" i="15"/>
  <c r="M6" i="15"/>
  <c r="L6" i="15"/>
  <c r="K18" i="15" l="1"/>
  <c r="K20" i="15" s="1"/>
  <c r="L18" i="15"/>
  <c r="L20" i="15" s="1"/>
  <c r="J18" i="15"/>
  <c r="J20" i="15" s="1"/>
  <c r="Z18" i="15"/>
  <c r="Z20" i="15" s="1"/>
  <c r="AA18" i="15"/>
  <c r="AA20" i="15" s="1"/>
  <c r="Y18" i="15"/>
  <c r="Y20" i="15" s="1"/>
  <c r="BB18" i="15"/>
  <c r="BB20" i="15" s="1"/>
  <c r="BC18" i="15"/>
  <c r="BC20" i="15" s="1"/>
  <c r="BA18" i="15"/>
  <c r="BA20" i="15" s="1"/>
  <c r="BQ18" i="15"/>
  <c r="BQ20" i="15" s="1"/>
  <c r="BR18" i="15"/>
  <c r="BR20" i="15" s="1"/>
  <c r="BP18" i="15"/>
  <c r="BP20" i="15" s="1"/>
  <c r="CE18" i="15"/>
  <c r="CE20" i="15" s="1"/>
  <c r="CF18" i="15"/>
  <c r="CF20" i="15" s="1"/>
  <c r="CD18" i="15"/>
  <c r="CD20" i="15" s="1"/>
  <c r="CS18" i="15"/>
  <c r="CS20" i="15" s="1"/>
  <c r="CT18" i="15"/>
  <c r="CT20" i="15" s="1"/>
  <c r="CR18" i="15"/>
  <c r="CR20" i="15" s="1"/>
  <c r="DG18" i="15"/>
  <c r="DG20" i="15" s="1"/>
  <c r="DH18" i="15"/>
  <c r="DH20" i="15" s="1"/>
  <c r="DF18" i="15"/>
  <c r="DF20" i="15" s="1"/>
  <c r="DZ18" i="15"/>
  <c r="DZ20" i="15" s="1"/>
  <c r="EA18" i="15"/>
  <c r="EA20" i="15" s="1"/>
  <c r="DY18" i="15"/>
  <c r="DY20" i="15" s="1"/>
  <c r="DU18" i="15"/>
  <c r="DU20" i="15" s="1"/>
  <c r="DV18" i="15"/>
  <c r="DV20" i="15" s="1"/>
  <c r="DT18" i="15"/>
  <c r="DT20" i="15" s="1"/>
  <c r="DI8" i="15" l="1"/>
  <c r="DI9" i="15"/>
  <c r="DI10" i="15"/>
  <c r="DI11" i="15"/>
  <c r="DI12" i="15"/>
  <c r="DI13" i="15"/>
  <c r="DI14" i="15"/>
  <c r="DI15" i="15"/>
  <c r="DI16" i="15"/>
  <c r="DI17" i="15"/>
  <c r="DI18" i="15"/>
  <c r="DI20" i="15"/>
  <c r="DI7" i="15"/>
  <c r="AM7" i="15"/>
  <c r="AN7" i="15"/>
  <c r="AO7" i="15"/>
  <c r="AM8" i="15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O18" i="15"/>
  <c r="CG20" i="15"/>
  <c r="CG18" i="15"/>
  <c r="CG17" i="15"/>
  <c r="CG16" i="15"/>
  <c r="CG15" i="15"/>
  <c r="CG14" i="15"/>
  <c r="CG13" i="15"/>
  <c r="CG12" i="15"/>
  <c r="CG11" i="15"/>
  <c r="CG10" i="15"/>
  <c r="CG9" i="15"/>
  <c r="CG8" i="15"/>
  <c r="CG7" i="15"/>
  <c r="AO20" i="15" l="1"/>
  <c r="AN18" i="15"/>
  <c r="AN20" i="15" s="1"/>
  <c r="AM18" i="15"/>
  <c r="AM20" i="15" s="1"/>
  <c r="DR8" i="15"/>
  <c r="DR9" i="15"/>
  <c r="DR10" i="15"/>
  <c r="DR11" i="15"/>
  <c r="DR12" i="15"/>
  <c r="DR13" i="15"/>
  <c r="DR14" i="15"/>
  <c r="DR15" i="15"/>
  <c r="DR16" i="15"/>
  <c r="DR17" i="15"/>
  <c r="DR18" i="15"/>
  <c r="DR20" i="15"/>
  <c r="DO6" i="15"/>
  <c r="DU6" i="15"/>
  <c r="BY6" i="15"/>
  <c r="CM6" i="15" s="1"/>
  <c r="BQ6" i="15"/>
  <c r="DK17" i="15" l="1"/>
  <c r="DK16" i="15"/>
  <c r="DK15" i="15"/>
  <c r="DK14" i="15"/>
  <c r="DK13" i="15"/>
  <c r="DK12" i="15"/>
  <c r="DK11" i="15"/>
  <c r="DK10" i="15"/>
  <c r="DK9" i="15"/>
  <c r="DK8" i="15"/>
  <c r="DK7" i="15"/>
  <c r="AE5" i="15" l="1"/>
  <c r="AS5" i="15" s="1"/>
  <c r="BG5" i="15" s="1"/>
  <c r="BV5" i="15" s="1"/>
  <c r="CJ5" i="15" s="1"/>
  <c r="CX5" i="15" s="1"/>
  <c r="DL5" i="15" s="1"/>
  <c r="EE5" i="15" s="1"/>
  <c r="AD5" i="15"/>
  <c r="AR5" i="15" s="1"/>
  <c r="BF5" i="15" s="1"/>
  <c r="BU5" i="15" s="1"/>
  <c r="CI5" i="15" s="1"/>
  <c r="CW5" i="15" s="1"/>
  <c r="DK5" i="15" s="1"/>
  <c r="ED5" i="15" s="1"/>
  <c r="Y6" i="15"/>
  <c r="H7" i="15" l="1"/>
  <c r="P7" i="15" l="1"/>
  <c r="AD12" i="15" l="1"/>
  <c r="AE13" i="15" l="1"/>
  <c r="AD13" i="15"/>
  <c r="DL17" i="15" l="1"/>
  <c r="O17" i="15"/>
  <c r="P9" i="15"/>
  <c r="AE15" i="15" l="1"/>
  <c r="AE11" i="15" l="1"/>
  <c r="EE11" i="15"/>
  <c r="BV15" i="15" l="1"/>
  <c r="EE13" i="15" l="1"/>
  <c r="P13" i="15"/>
  <c r="BG15" i="15"/>
  <c r="O15" i="15"/>
  <c r="AE8" i="15" l="1"/>
  <c r="AE12" i="15" l="1"/>
  <c r="BU12" i="15"/>
  <c r="O16" i="15" l="1"/>
  <c r="O14" i="15"/>
  <c r="O13" i="15"/>
  <c r="O12" i="15"/>
  <c r="O11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C7" i="15" l="1"/>
  <c r="CB7" i="15"/>
  <c r="AZ7" i="15" l="1"/>
  <c r="AY7" i="15"/>
  <c r="AC7" i="15"/>
  <c r="AB7" i="15"/>
  <c r="X7" i="15"/>
  <c r="U7" i="15"/>
  <c r="W7" i="15"/>
  <c r="N7" i="15"/>
  <c r="I7" i="15"/>
  <c r="EC7" i="15" l="1"/>
  <c r="EB7" i="15"/>
  <c r="DS7" i="15"/>
  <c r="DR7" i="15"/>
  <c r="DJ7" i="15"/>
  <c r="DE7" i="15"/>
  <c r="DD7" i="15"/>
  <c r="CH7" i="15"/>
  <c r="BO7" i="15"/>
  <c r="BN7" i="15"/>
  <c r="BG7" i="15"/>
  <c r="BE7" i="15"/>
  <c r="BD7" i="15"/>
  <c r="AW7" i="15"/>
  <c r="AM6" i="15"/>
  <c r="I8" i="15"/>
  <c r="I9" i="15"/>
  <c r="I10" i="15"/>
  <c r="I11" i="15"/>
  <c r="I12" i="15"/>
  <c r="I13" i="15"/>
  <c r="I14" i="15"/>
  <c r="I15" i="15"/>
  <c r="I16" i="15"/>
  <c r="I17" i="15"/>
  <c r="F7" i="15"/>
  <c r="W6" i="15"/>
  <c r="AB6" i="15" s="1"/>
  <c r="AK6" i="15" s="1"/>
  <c r="AP6" i="15" s="1"/>
  <c r="AY6" i="15" s="1"/>
  <c r="BD6" i="15" s="1"/>
  <c r="BN6" i="15" s="1"/>
  <c r="BS6" i="15" s="1"/>
  <c r="CG6" i="15" s="1"/>
  <c r="X6" i="15"/>
  <c r="AC6" i="15" s="1"/>
  <c r="AL6" i="15" s="1"/>
  <c r="AQ6" i="15" s="1"/>
  <c r="AZ6" i="15" s="1"/>
  <c r="BE6" i="15" s="1"/>
  <c r="BO6" i="15" s="1"/>
  <c r="BT6" i="15" s="1"/>
  <c r="CH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CE6" i="15" s="1"/>
  <c r="CS6" i="15" s="1"/>
  <c r="DA6" i="15" s="1"/>
  <c r="V6" i="15"/>
  <c r="AA6" i="15" s="1"/>
  <c r="AJ6" i="15" s="1"/>
  <c r="AO6" i="15" s="1"/>
  <c r="AX6" i="15" s="1"/>
  <c r="BC6" i="15" s="1"/>
  <c r="BL6" i="15" s="1"/>
  <c r="BR6" i="15" s="1"/>
  <c r="CF6" i="15" s="1"/>
  <c r="BA6" i="15" l="1"/>
  <c r="CC6" i="15"/>
  <c r="CQ6" i="15"/>
  <c r="CV6" i="15" s="1"/>
  <c r="DE6" i="15" s="1"/>
  <c r="DJ6" i="15" s="1"/>
  <c r="CB6" i="15"/>
  <c r="CP6" i="15"/>
  <c r="CU6" i="15" s="1"/>
  <c r="DD6" i="15" s="1"/>
  <c r="DI6" i="15" s="1"/>
  <c r="CA6" i="15"/>
  <c r="CO6" i="15"/>
  <c r="CT6" i="15" s="1"/>
  <c r="DC6" i="15" s="1"/>
  <c r="DH6" i="15" s="1"/>
  <c r="DV6" i="15" s="1"/>
  <c r="ED18" i="15"/>
  <c r="CN17" i="15"/>
  <c r="CN20" i="15"/>
  <c r="CH17" i="15"/>
  <c r="CI17" i="15"/>
  <c r="CJ17" i="15"/>
  <c r="BG17" i="15"/>
  <c r="BF18" i="15"/>
  <c r="AW17" i="15"/>
  <c r="AG16" i="15"/>
  <c r="AJ17" i="15"/>
  <c r="AF17" i="15"/>
  <c r="AD16" i="15"/>
  <c r="X17" i="15"/>
  <c r="W17" i="15"/>
  <c r="Q18" i="15"/>
  <c r="Q20" i="15" s="1"/>
  <c r="CN7" i="15"/>
  <c r="BK17" i="15"/>
  <c r="BP6" i="15" l="1"/>
  <c r="CD6" i="15" s="1"/>
  <c r="CR6" i="15" s="1"/>
  <c r="DF6" i="15" s="1"/>
  <c r="DT6" i="15" s="1"/>
  <c r="U18" i="15"/>
  <c r="AW20" i="15"/>
  <c r="DB20" i="15"/>
  <c r="DP20" i="15"/>
  <c r="AW18" i="15"/>
  <c r="BK18" i="15"/>
  <c r="AD20" i="15"/>
  <c r="U20" i="15"/>
  <c r="BK20" i="15"/>
  <c r="DE18" i="15"/>
  <c r="DP18" i="15"/>
  <c r="BU20" i="15"/>
  <c r="DK20" i="15"/>
  <c r="X20" i="15"/>
  <c r="DB18" i="15"/>
  <c r="DS20" i="15"/>
  <c r="DE20" i="15"/>
  <c r="CQ20" i="15"/>
  <c r="W20" i="15"/>
  <c r="W18" i="15"/>
  <c r="EE20" i="15"/>
  <c r="EE18" i="15"/>
  <c r="BZ18" i="15"/>
  <c r="BZ20" i="15"/>
  <c r="CC20" i="15"/>
  <c r="CC18" i="15"/>
  <c r="CN18" i="15"/>
  <c r="CW20" i="15"/>
  <c r="DS18" i="15"/>
  <c r="X18" i="15"/>
  <c r="DS6" i="15"/>
  <c r="EC6" i="15" s="1"/>
  <c r="DX6" i="15"/>
  <c r="DR6" i="15"/>
  <c r="EB6" i="15" s="1"/>
  <c r="DW6" i="15"/>
  <c r="DQ6" i="15"/>
  <c r="BD18" i="15"/>
  <c r="DD18" i="15"/>
  <c r="CX18" i="15"/>
  <c r="CP20" i="15"/>
  <c r="CQ18" i="15"/>
  <c r="CP18" i="15"/>
  <c r="CB18" i="15"/>
  <c r="CJ20" i="15"/>
  <c r="CB20" i="15"/>
  <c r="BO20" i="15"/>
  <c r="BN20" i="15"/>
  <c r="BN18" i="15"/>
  <c r="BO18" i="15"/>
  <c r="AY20" i="15"/>
  <c r="AZ20" i="15"/>
  <c r="AY18" i="15"/>
  <c r="AZ18" i="15"/>
  <c r="EB18" i="15"/>
  <c r="DX20" i="15"/>
  <c r="DJ20" i="15"/>
  <c r="BS18" i="15"/>
  <c r="EB20" i="15"/>
  <c r="DW20" i="15"/>
  <c r="BG20" i="15"/>
  <c r="AD18" i="15"/>
  <c r="EC18" i="15"/>
  <c r="DL18" i="15"/>
  <c r="CW18" i="15"/>
  <c r="CJ18" i="15"/>
  <c r="BV18" i="15"/>
  <c r="BU18" i="15"/>
  <c r="M18" i="15"/>
  <c r="N18" i="15"/>
  <c r="DX18" i="15"/>
  <c r="DW18" i="15"/>
  <c r="DK18" i="15"/>
  <c r="DJ18" i="15"/>
  <c r="CV18" i="15"/>
  <c r="CU18" i="15"/>
  <c r="CI20" i="15"/>
  <c r="CH20" i="15"/>
  <c r="CI18" i="15"/>
  <c r="CH18" i="15"/>
  <c r="BT18" i="15"/>
  <c r="BF20" i="15"/>
  <c r="BE18" i="15"/>
  <c r="BG18" i="15"/>
  <c r="AB20" i="15"/>
  <c r="AC20" i="15"/>
  <c r="AB18" i="15"/>
  <c r="AC18" i="15"/>
  <c r="M20" i="15"/>
  <c r="DL20" i="15" l="1"/>
  <c r="DD20" i="15"/>
  <c r="EC20" i="15"/>
  <c r="ED20" i="15"/>
  <c r="BE20" i="15"/>
  <c r="BD20" i="15"/>
  <c r="CX20" i="15"/>
  <c r="CV20" i="15"/>
  <c r="CU20" i="15"/>
  <c r="BV20" i="15"/>
  <c r="BT20" i="15"/>
  <c r="BS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O18" i="15"/>
  <c r="AJ11" i="15"/>
  <c r="AY11" i="15"/>
  <c r="AZ11" i="15"/>
  <c r="AW11" i="15"/>
  <c r="F18" i="15" l="1"/>
  <c r="I18" i="15"/>
  <c r="H18" i="15"/>
  <c r="BM18" i="15"/>
  <c r="O20" i="15"/>
  <c r="G20" i="15"/>
  <c r="F20" i="15" l="1"/>
  <c r="I20" i="15"/>
  <c r="H20" i="15"/>
  <c r="BM20" i="15"/>
  <c r="AJ10" i="15" l="1"/>
  <c r="AY10" i="15"/>
  <c r="AZ10" i="15"/>
  <c r="AW10" i="15"/>
  <c r="AW9" i="15" l="1"/>
  <c r="EE15" i="15" l="1"/>
  <c r="ED15" i="15"/>
  <c r="EC15" i="15"/>
  <c r="EB15" i="15"/>
  <c r="EE14" i="15"/>
  <c r="ED14" i="15"/>
  <c r="EC14" i="15"/>
  <c r="EB14" i="15"/>
  <c r="ED13" i="15"/>
  <c r="EC13" i="15"/>
  <c r="EB13" i="15"/>
  <c r="EE12" i="15"/>
  <c r="ED12" i="15"/>
  <c r="EC12" i="15"/>
  <c r="EB12" i="15"/>
  <c r="ED11" i="15"/>
  <c r="EC11" i="15"/>
  <c r="EB11" i="15"/>
  <c r="EE10" i="15"/>
  <c r="ED10" i="15"/>
  <c r="EC10" i="15"/>
  <c r="EB10" i="15"/>
  <c r="EE9" i="15"/>
  <c r="ED9" i="15"/>
  <c r="EC9" i="15"/>
  <c r="EB9" i="15"/>
  <c r="EE8" i="15"/>
  <c r="ED8" i="15"/>
  <c r="EC8" i="15"/>
  <c r="EB8" i="15"/>
  <c r="EE7" i="15"/>
  <c r="ED7" i="15"/>
  <c r="DX15" i="15"/>
  <c r="DW15" i="15"/>
  <c r="DX14" i="15"/>
  <c r="DW14" i="15"/>
  <c r="DX13" i="15"/>
  <c r="DW13" i="15"/>
  <c r="DX12" i="15"/>
  <c r="DW12" i="15"/>
  <c r="DX11" i="15"/>
  <c r="DW11" i="15"/>
  <c r="DX10" i="15"/>
  <c r="DW10" i="15"/>
  <c r="DX9" i="15"/>
  <c r="DW9" i="15"/>
  <c r="DX8" i="15"/>
  <c r="DW8" i="15"/>
  <c r="DX7" i="15"/>
  <c r="DW7" i="15"/>
  <c r="DS15" i="15"/>
  <c r="DS14" i="15"/>
  <c r="DS13" i="15"/>
  <c r="DS12" i="15"/>
  <c r="DS11" i="15"/>
  <c r="DS10" i="15"/>
  <c r="DS9" i="15"/>
  <c r="DS8" i="15"/>
  <c r="DP15" i="15"/>
  <c r="DP14" i="15"/>
  <c r="DP13" i="15"/>
  <c r="DP12" i="15"/>
  <c r="DP11" i="15"/>
  <c r="DP10" i="15"/>
  <c r="DP9" i="15"/>
  <c r="DP8" i="15"/>
  <c r="DP7" i="15"/>
  <c r="DL15" i="15"/>
  <c r="DJ15" i="15"/>
  <c r="DL14" i="15"/>
  <c r="DJ14" i="15"/>
  <c r="DL13" i="15"/>
  <c r="DJ13" i="15"/>
  <c r="DL12" i="15"/>
  <c r="DJ12" i="15"/>
  <c r="DL11" i="15"/>
  <c r="DJ11" i="15"/>
  <c r="DL10" i="15"/>
  <c r="DJ10" i="15"/>
  <c r="DL9" i="15"/>
  <c r="DJ9" i="15"/>
  <c r="DL8" i="15"/>
  <c r="DJ8" i="15"/>
  <c r="DL7" i="15"/>
  <c r="DE15" i="15"/>
  <c r="DD15" i="15"/>
  <c r="DE14" i="15"/>
  <c r="DD14" i="15"/>
  <c r="DE13" i="15"/>
  <c r="DD13" i="15"/>
  <c r="DE12" i="15"/>
  <c r="DD12" i="15"/>
  <c r="DE11" i="15"/>
  <c r="DD11" i="15"/>
  <c r="DE10" i="15"/>
  <c r="DD10" i="15"/>
  <c r="DE9" i="15"/>
  <c r="DD9" i="15"/>
  <c r="DE8" i="15"/>
  <c r="DD8" i="15"/>
  <c r="DB15" i="15"/>
  <c r="DB14" i="15"/>
  <c r="DB13" i="15"/>
  <c r="DB12" i="15"/>
  <c r="DB11" i="15"/>
  <c r="DB10" i="15"/>
  <c r="DB9" i="15"/>
  <c r="DB8" i="15"/>
  <c r="DB7" i="15"/>
  <c r="CX15" i="15"/>
  <c r="CW15" i="15"/>
  <c r="CV15" i="15"/>
  <c r="CU15" i="15"/>
  <c r="CX14" i="15"/>
  <c r="CW14" i="15"/>
  <c r="CV14" i="15"/>
  <c r="CU14" i="15"/>
  <c r="CX13" i="15"/>
  <c r="CW13" i="15"/>
  <c r="CV13" i="15"/>
  <c r="CU13" i="15"/>
  <c r="CX12" i="15"/>
  <c r="CW12" i="15"/>
  <c r="CV12" i="15"/>
  <c r="CU12" i="15"/>
  <c r="CX11" i="15"/>
  <c r="CW11" i="15"/>
  <c r="CV11" i="15"/>
  <c r="CU11" i="15"/>
  <c r="CX10" i="15"/>
  <c r="CW10" i="15"/>
  <c r="CV10" i="15"/>
  <c r="CU10" i="15"/>
  <c r="CX9" i="15"/>
  <c r="CW9" i="15"/>
  <c r="CV9" i="15"/>
  <c r="CU9" i="15"/>
  <c r="CX8" i="15"/>
  <c r="CW8" i="15"/>
  <c r="CV8" i="15"/>
  <c r="CU8" i="15"/>
  <c r="CX7" i="15"/>
  <c r="CW7" i="15"/>
  <c r="CV7" i="15"/>
  <c r="CU7" i="15"/>
  <c r="CQ15" i="15"/>
  <c r="CP15" i="15"/>
  <c r="CQ14" i="15"/>
  <c r="CP14" i="15"/>
  <c r="CQ13" i="15"/>
  <c r="CP13" i="15"/>
  <c r="CQ12" i="15"/>
  <c r="CP12" i="15"/>
  <c r="CQ11" i="15"/>
  <c r="CP11" i="15"/>
  <c r="CQ10" i="15"/>
  <c r="CP10" i="15"/>
  <c r="CQ9" i="15"/>
  <c r="CP9" i="15"/>
  <c r="CQ7" i="15"/>
  <c r="CP7" i="15"/>
  <c r="CN15" i="15"/>
  <c r="CN14" i="15"/>
  <c r="CN13" i="15"/>
  <c r="CN12" i="15"/>
  <c r="CN11" i="15"/>
  <c r="CN10" i="15"/>
  <c r="CN9" i="15"/>
  <c r="CJ15" i="15"/>
  <c r="CI15" i="15"/>
  <c r="CH15" i="15"/>
  <c r="CJ14" i="15"/>
  <c r="CI14" i="15"/>
  <c r="CH14" i="15"/>
  <c r="CJ13" i="15"/>
  <c r="CI13" i="15"/>
  <c r="CH13" i="15"/>
  <c r="CJ12" i="15"/>
  <c r="CI12" i="15"/>
  <c r="CH12" i="15"/>
  <c r="CJ11" i="15"/>
  <c r="CI11" i="15"/>
  <c r="CH11" i="15"/>
  <c r="CJ10" i="15"/>
  <c r="CI10" i="15"/>
  <c r="CH10" i="15"/>
  <c r="CJ9" i="15"/>
  <c r="CI9" i="15"/>
  <c r="CH9" i="15"/>
  <c r="CJ7" i="15"/>
  <c r="CI7" i="15"/>
  <c r="CC16" i="15"/>
  <c r="CB16" i="15"/>
  <c r="CC15" i="15"/>
  <c r="CB15" i="15"/>
  <c r="CC14" i="15"/>
  <c r="CB14" i="15"/>
  <c r="CC13" i="15"/>
  <c r="CB13" i="15"/>
  <c r="CC12" i="15"/>
  <c r="CB12" i="15"/>
  <c r="CC11" i="15"/>
  <c r="CB11" i="15"/>
  <c r="CC10" i="15"/>
  <c r="CB10" i="15"/>
  <c r="CC9" i="15"/>
  <c r="CB9" i="15"/>
  <c r="BZ15" i="15"/>
  <c r="BZ14" i="15"/>
  <c r="BZ13" i="15"/>
  <c r="BZ12" i="15"/>
  <c r="BZ11" i="15"/>
  <c r="BZ10" i="15"/>
  <c r="BZ9" i="15"/>
  <c r="BZ8" i="15"/>
  <c r="BZ7" i="15"/>
  <c r="BU15" i="15"/>
  <c r="BT15" i="15"/>
  <c r="BS15" i="15"/>
  <c r="BV14" i="15"/>
  <c r="BU14" i="15"/>
  <c r="BT14" i="15"/>
  <c r="BS14" i="15"/>
  <c r="BV13" i="15"/>
  <c r="BU13" i="15"/>
  <c r="BT13" i="15"/>
  <c r="BS13" i="15"/>
  <c r="BV12" i="15"/>
  <c r="BT12" i="15"/>
  <c r="BS12" i="15"/>
  <c r="BV11" i="15"/>
  <c r="BU11" i="15"/>
  <c r="BT11" i="15"/>
  <c r="BS11" i="15"/>
  <c r="BV10" i="15"/>
  <c r="BU10" i="15"/>
  <c r="BT10" i="15"/>
  <c r="BS10" i="15"/>
  <c r="BV9" i="15"/>
  <c r="BU9" i="15"/>
  <c r="BT9" i="15"/>
  <c r="BS9" i="15"/>
  <c r="BV8" i="15"/>
  <c r="BU8" i="15"/>
  <c r="BT8" i="15"/>
  <c r="BS8" i="15"/>
  <c r="BV7" i="15"/>
  <c r="BU7" i="15"/>
  <c r="BT7" i="15"/>
  <c r="BS7" i="15"/>
  <c r="BO15" i="15"/>
  <c r="BN15" i="15"/>
  <c r="BO14" i="15"/>
  <c r="BN14" i="15"/>
  <c r="BO13" i="15"/>
  <c r="BN13" i="15"/>
  <c r="BO12" i="15"/>
  <c r="BN12" i="15"/>
  <c r="BO11" i="15"/>
  <c r="BN11" i="15"/>
  <c r="BO10" i="15"/>
  <c r="BN10" i="15"/>
  <c r="BO9" i="15"/>
  <c r="BN9" i="15"/>
  <c r="BO8" i="15"/>
  <c r="BN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D16" i="15"/>
  <c r="CP16" i="15"/>
  <c r="CP8" i="15"/>
  <c r="CB8" i="15"/>
  <c r="BN16" i="15"/>
  <c r="AY16" i="15"/>
  <c r="W16" i="15"/>
  <c r="X16" i="15"/>
  <c r="H16" i="15"/>
  <c r="ED16" i="15"/>
  <c r="DX16" i="15"/>
  <c r="DP16" i="15"/>
  <c r="DJ16" i="15"/>
  <c r="CW16" i="15"/>
  <c r="CV16" i="15"/>
  <c r="CI16" i="15"/>
  <c r="CI8" i="15"/>
  <c r="CH16" i="15"/>
  <c r="CH8" i="15"/>
  <c r="CC8" i="15"/>
  <c r="BZ16" i="15"/>
  <c r="BU16" i="15"/>
  <c r="BT16" i="15"/>
  <c r="BO16" i="15"/>
  <c r="BF16" i="15"/>
  <c r="BE16" i="15"/>
  <c r="DW17" i="15"/>
  <c r="BS17" i="15"/>
  <c r="BN17" i="15"/>
  <c r="DW16" i="15"/>
  <c r="CU16" i="15"/>
  <c r="BS16" i="15"/>
  <c r="BD16" i="15"/>
  <c r="EB16" i="15"/>
  <c r="EC16" i="15"/>
  <c r="EE16" i="15"/>
  <c r="DS16" i="15"/>
  <c r="DL16" i="15"/>
  <c r="DE16" i="15"/>
  <c r="DB16" i="15"/>
  <c r="CX16" i="15"/>
  <c r="CQ16" i="15"/>
  <c r="CN16" i="15"/>
  <c r="CJ16" i="15"/>
  <c r="BV16" i="15"/>
  <c r="BG16" i="15"/>
  <c r="AZ16" i="15"/>
  <c r="F16" i="15"/>
  <c r="P8" i="15"/>
  <c r="N8" i="15"/>
  <c r="CN8" i="15"/>
  <c r="AW8" i="15"/>
  <c r="U8" i="15"/>
  <c r="BM16" i="15"/>
  <c r="BM8" i="15"/>
  <c r="F17" i="15"/>
  <c r="BU17" i="15"/>
  <c r="BD17" i="15"/>
  <c r="CJ8" i="15"/>
  <c r="CQ8" i="15"/>
  <c r="CC17" i="15"/>
  <c r="CU17" i="15"/>
  <c r="CX17" i="15"/>
  <c r="DX17" i="15"/>
  <c r="CW17" i="15"/>
  <c r="CY12" i="21"/>
  <c r="CZ12" i="21"/>
  <c r="DA12" i="2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B18" i="21" s="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/>
  <c r="DC21" i="21"/>
  <c r="CY22" i="21"/>
  <c r="CZ22" i="21"/>
  <c r="DA22" i="21"/>
  <c r="DB22" i="21" s="1"/>
  <c r="DC22" i="21"/>
  <c r="D23" i="21"/>
  <c r="E23" i="21"/>
  <c r="F23" i="21"/>
  <c r="G23" i="21"/>
  <c r="I23" i="21" s="1"/>
  <c r="H23" i="21"/>
  <c r="J23" i="21"/>
  <c r="K23" i="21"/>
  <c r="M23" i="21" s="1"/>
  <c r="L23" i="21"/>
  <c r="N23" i="21"/>
  <c r="O23" i="21"/>
  <c r="P23" i="21"/>
  <c r="R23" i="21"/>
  <c r="S23" i="21"/>
  <c r="T23" i="21"/>
  <c r="U23" i="21" s="1"/>
  <c r="V23" i="21"/>
  <c r="W23" i="21"/>
  <c r="X23" i="21" s="1"/>
  <c r="Y23" i="21"/>
  <c r="Z23" i="21"/>
  <c r="AA23" i="21"/>
  <c r="AB23" i="21"/>
  <c r="AC23" i="21"/>
  <c r="CZ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L10" i="20" s="1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Y15" i="20" s="1"/>
  <c r="X15" i="20"/>
  <c r="AB15" i="20"/>
  <c r="F16" i="20"/>
  <c r="J16" i="20"/>
  <c r="K16" i="20"/>
  <c r="L16" i="20" s="1"/>
  <c r="O16" i="20"/>
  <c r="S16" i="20"/>
  <c r="Y16" i="20"/>
  <c r="AB16" i="20"/>
  <c r="F17" i="20"/>
  <c r="J17" i="20"/>
  <c r="L17" i="20" s="1"/>
  <c r="K17" i="20"/>
  <c r="O17" i="20"/>
  <c r="S17" i="20"/>
  <c r="W17" i="20"/>
  <c r="Y17" i="20" s="1"/>
  <c r="X17" i="20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V18" i="20" s="1"/>
  <c r="Z18" i="20"/>
  <c r="AA18" i="20"/>
  <c r="H11" i="14"/>
  <c r="K11" i="14"/>
  <c r="N11" i="14"/>
  <c r="R11" i="14"/>
  <c r="U11" i="14"/>
  <c r="AA11" i="14"/>
  <c r="AD11" i="14"/>
  <c r="BC11" i="14"/>
  <c r="CB11" i="14" s="1"/>
  <c r="BH11" i="14"/>
  <c r="BH22" i="14"/>
  <c r="BY11" i="14"/>
  <c r="BZ11" i="14"/>
  <c r="U12" i="14"/>
  <c r="AD12" i="14"/>
  <c r="BY12" i="14"/>
  <c r="CA12" i="14" s="1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A14" i="14" s="1"/>
  <c r="CB14" i="14"/>
  <c r="U15" i="14"/>
  <c r="AD15" i="14"/>
  <c r="BY15" i="14"/>
  <c r="BZ15" i="14"/>
  <c r="CB15" i="14"/>
  <c r="U16" i="14"/>
  <c r="AD16" i="14"/>
  <c r="BY16" i="14"/>
  <c r="CA16" i="14" s="1"/>
  <c r="BZ16" i="14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B17" i="15"/>
  <c r="BO17" i="15"/>
  <c r="DA23" i="21"/>
  <c r="DB23" i="21" s="1"/>
  <c r="K22" i="14"/>
  <c r="BM17" i="15"/>
  <c r="CV17" i="15"/>
  <c r="BE17" i="15"/>
  <c r="DS17" i="15"/>
  <c r="AE17" i="15"/>
  <c r="EE17" i="15"/>
  <c r="DP17" i="15"/>
  <c r="BZ17" i="15"/>
  <c r="BV17" i="15"/>
  <c r="AZ17" i="15"/>
  <c r="BF17" i="15"/>
  <c r="M17" i="15"/>
  <c r="BZ22" i="14" l="1"/>
  <c r="DB12" i="21"/>
  <c r="W18" i="20"/>
  <c r="CA15" i="14"/>
  <c r="Y13" i="20"/>
  <c r="J18" i="20"/>
  <c r="F18" i="20"/>
  <c r="AH23" i="21"/>
  <c r="CY23" i="21"/>
  <c r="AA22" i="14"/>
  <c r="CA19" i="14"/>
  <c r="AB18" i="20"/>
  <c r="L15" i="20"/>
  <c r="Y11" i="20"/>
  <c r="L11" i="20"/>
  <c r="Y10" i="20"/>
  <c r="L9" i="20"/>
  <c r="Y8" i="20"/>
  <c r="L8" i="20"/>
  <c r="AE23" i="21"/>
  <c r="Q23" i="21"/>
  <c r="DB17" i="21"/>
  <c r="AI7" i="15"/>
  <c r="AF18" i="15"/>
  <c r="AF20" i="15" s="1"/>
  <c r="AG18" i="15"/>
  <c r="AG20" i="15" s="1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Q10" i="15"/>
  <c r="AS10" i="15"/>
  <c r="AP18" i="15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C17" i="15"/>
  <c r="DE17" i="15"/>
  <c r="AQ8" i="15"/>
  <c r="AY17" i="15"/>
  <c r="DJ17" i="15"/>
  <c r="ED17" i="15"/>
  <c r="AP16" i="15"/>
  <c r="DC23" i="21"/>
  <c r="N17" i="15"/>
  <c r="AK17" i="15"/>
  <c r="BT17" i="15"/>
  <c r="EB17" i="15"/>
  <c r="X18" i="20"/>
  <c r="O18" i="20"/>
  <c r="AS8" i="15"/>
  <c r="P17" i="15"/>
  <c r="P18" i="15" s="1"/>
  <c r="P20" i="15" s="1"/>
  <c r="H17" i="15"/>
  <c r="K18" i="20"/>
  <c r="L18" i="20" s="1"/>
  <c r="S18" i="20"/>
  <c r="DD17" i="15"/>
  <c r="BY22" i="14"/>
  <c r="CA22" i="14" s="1"/>
  <c r="AK16" i="15"/>
  <c r="CP17" i="15"/>
  <c r="AL16" i="15"/>
  <c r="AS16" i="15"/>
  <c r="CQ17" i="15"/>
  <c r="BC22" i="14"/>
  <c r="CB22" i="14" s="1"/>
  <c r="R22" i="14"/>
  <c r="CA21" i="14"/>
  <c r="CA11" i="14"/>
  <c r="L13" i="20"/>
  <c r="Y12" i="20"/>
  <c r="Y9" i="20"/>
  <c r="DB14" i="21"/>
  <c r="CB17" i="15"/>
  <c r="AK8" i="15"/>
  <c r="AI17" i="15"/>
  <c r="AP17" i="15"/>
  <c r="Y18" i="20" l="1"/>
  <c r="AI20" i="15"/>
  <c r="AI18" i="15"/>
  <c r="AL18" i="15"/>
  <c r="AK18" i="15"/>
  <c r="AP20" i="15"/>
  <c r="AR18" i="15"/>
  <c r="AQ18" i="15"/>
  <c r="AR20" i="15"/>
  <c r="AQ20" i="15"/>
  <c r="AJ20" i="15"/>
  <c r="AQ17" i="15"/>
  <c r="AS17" i="15"/>
  <c r="AS18" i="15" s="1"/>
  <c r="AS20" i="15" s="1"/>
  <c r="AK20" i="15" l="1"/>
  <c r="AL20" i="15"/>
</calcChain>
</file>

<file path=xl/sharedStrings.xml><?xml version="1.0" encoding="utf-8"?>
<sst xmlns="http://schemas.openxmlformats.org/spreadsheetml/2006/main" count="442" uniqueCount="148">
  <si>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</si>
  <si>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</si>
  <si>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</si>
  <si>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</si>
  <si>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</si>
  <si>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</si>
  <si>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</si>
  <si>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</si>
  <si>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</si>
  <si>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</si>
  <si>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</si>
  <si>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</si>
  <si>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</si>
  <si>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</si>
  <si>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</si>
  <si>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</si>
  <si>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</si>
  <si>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</si>
  <si>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</si>
  <si>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</si>
  <si>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</si>
  <si>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</si>
  <si>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</si>
  <si>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</si>
  <si>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</si>
  <si>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</si>
  <si>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</si>
  <si>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</si>
  <si>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</si>
  <si>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</si>
  <si>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</si>
  <si>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</si>
  <si>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</si>
  <si>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</si>
  <si>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</si>
  <si>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</si>
  <si>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</si>
  <si>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</si>
  <si>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</si>
  <si>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</si>
  <si>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</si>
  <si>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</si>
  <si>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</si>
  <si>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</si>
  <si>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</si>
  <si>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</si>
  <si>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</si>
  <si>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</si>
  <si>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</si>
  <si>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</si>
  <si>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</si>
  <si>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</si>
  <si>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</si>
  <si>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</si>
  <si>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</si>
  <si>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</si>
  <si>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</si>
  <si>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կատ. %-ը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</si>
  <si>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</si>
  <si>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</si>
  <si>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</si>
  <si>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</si>
  <si>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</si>
  <si>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</si>
  <si>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</si>
  <si>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</si>
  <si>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</si>
  <si>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</si>
  <si>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</si>
  <si>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</si>
  <si>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</si>
  <si>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</si>
  <si>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</si>
  <si>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</si>
  <si>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</si>
  <si>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</si>
  <si>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</si>
  <si>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</si>
  <si>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</si>
  <si>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</si>
  <si>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</si>
  <si>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</si>
  <si>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</si>
  <si>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</si>
  <si>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</si>
  <si>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</si>
  <si>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</si>
  <si>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</si>
  <si>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</si>
  <si>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</si>
  <si>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</si>
  <si>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</si>
  <si>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</si>
  <si>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</si>
  <si>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</si>
  <si>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</si>
  <si>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</si>
  <si>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</si>
  <si>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</si>
  <si>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</si>
  <si>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</si>
  <si>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</si>
  <si>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</si>
  <si>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</si>
  <si>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</si>
  <si>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</si>
  <si>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</si>
  <si>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</si>
  <si>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</si>
  <si>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</si>
  <si>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</si>
  <si>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</si>
  <si>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</si>
  <si>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</si>
  <si>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</si>
  <si>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</si>
  <si>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</si>
  <si>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</si>
  <si>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</si>
  <si>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</si>
  <si>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</si>
  <si>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                                                                                                 Տեղական վճարներ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</si>
  <si>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</si>
  <si>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</si>
  <si>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</si>
  <si>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</si>
  <si>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</si>
  <si>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աղբահանության վճար  ծրագիր          1-ին եռամսյակ</t>
  </si>
  <si>
    <t xml:space="preserve">2022թ. </t>
  </si>
  <si>
    <t>2022թ.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</si>
  <si>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</si>
  <si>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</si>
  <si>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</si>
  <si>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</si>
  <si>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ծրագիր 1-ին կիսամյակ</t>
  </si>
  <si>
    <t>2023թ.</t>
  </si>
  <si>
    <t xml:space="preserve">2023թ. </t>
  </si>
  <si>
    <t>2023թ. փաստ. աճը 2022թ. փաստ       համեմատ    /հազ. դրամ./</t>
  </si>
  <si>
    <t>Ֆինանսական համահարթեցման դոտացիա 2023թ.</t>
  </si>
  <si>
    <t>2023թ. ծրագրի  աճը 2022թ.        ծրագրի համեմատ /%/</t>
  </si>
  <si>
    <t>այդ թվում` աղբահանության վճար  ծրագիր տարեկան  2023թ.</t>
  </si>
  <si>
    <t>ծրագիր
2-ին եռամսյակ</t>
  </si>
  <si>
    <t>աղբահանության վճար փաստ.
5 ամիս</t>
  </si>
  <si>
    <t xml:space="preserve">փաստ.                  1--ին կիսամյակ                                  </t>
  </si>
  <si>
    <t xml:space="preserve">ծրագիր 
տարեկան 30.06.2023թ. դրությամբ                                                                                                         </t>
  </si>
  <si>
    <t>1-ին կիսամյակի կատ. %-ը 1 -ին կիսամյակի պլանի նկատմամբ</t>
  </si>
  <si>
    <t>1-ին կիսամյակի  կատ. %-ը
տարեկան պլանի նկատմամբ</t>
  </si>
  <si>
    <t>ՀՀ համայնքների մարզի համայնքների  բյուջեների եկամուտների հավաքագրման վերաբերյալ 2023թ. և 2022թ.1-ին կիսամյակ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</si>
</sst>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5" x14ac:knownFonts="1">
    <font>
      <sz val="12"/>
      <name val="Times Armeni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sz val="10"/>
      <name val="Arial LatArm"/>
      <family val="2"/>
    </font>
  </fonts>
  <fills count="1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30" fillId="0" borderId="0"/>
    <xf numFmtId="0" fontId="29" fillId="0" borderId="0"/>
    <xf numFmtId="0" fontId="11" fillId="0" borderId="0"/>
    <xf numFmtId="0" fontId="28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4" fontId="44" fillId="0" borderId="25" applyFill="0" applyProtection="0">
      <alignment horizontal="right"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454">
    <xf numFmtId="0" fontId="0" fillId="0" borderId="0" xfId="0"/>
    <xf numFmtId="0" fontId="9" fillId="0" borderId="0" xfId="0" applyFont="1"/>
    <xf numFmtId="0" fontId="8" fillId="0" borderId="0" xfId="0" applyFont="1" applyAlignment="1">
      <alignment vertical="center" wrapText="1"/>
    </xf>
    <xf numFmtId="3" fontId="9" fillId="0" borderId="0" xfId="0" applyNumberFormat="1" applyFont="1"/>
    <xf numFmtId="0" fontId="6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/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3" fontId="12" fillId="0" borderId="0" xfId="0" applyNumberFormat="1" applyFont="1" applyAlignment="1">
      <alignment wrapText="1"/>
    </xf>
    <xf numFmtId="164" fontId="9" fillId="0" borderId="0" xfId="0" applyNumberFormat="1" applyFont="1"/>
    <xf numFmtId="0" fontId="9" fillId="0" borderId="0" xfId="0" applyFont="1" applyBorder="1" applyAlignment="1">
      <alignment horizontal="center"/>
    </xf>
    <xf numFmtId="4" fontId="9" fillId="2" borderId="2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/>
    <xf numFmtId="0" fontId="14" fillId="4" borderId="0" xfId="0" applyFont="1" applyFill="1"/>
    <xf numFmtId="0" fontId="7" fillId="0" borderId="0" xfId="0" applyFont="1"/>
    <xf numFmtId="0" fontId="9" fillId="0" borderId="0" xfId="0" applyFont="1" applyBorder="1"/>
    <xf numFmtId="0" fontId="6" fillId="0" borderId="4" xfId="0" applyNumberFormat="1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0" borderId="4" xfId="0" applyNumberFormat="1" applyFont="1" applyBorder="1" applyAlignment="1" applyProtection="1">
      <alignment vertical="center" wrapText="1"/>
    </xf>
    <xf numFmtId="0" fontId="17" fillId="8" borderId="1" xfId="0" applyFont="1" applyFill="1" applyBorder="1" applyAlignment="1">
      <alignment horizontal="left" vertical="center"/>
    </xf>
    <xf numFmtId="165" fontId="18" fillId="8" borderId="1" xfId="0" applyNumberFormat="1" applyFont="1" applyFill="1" applyBorder="1" applyAlignment="1">
      <alignment horizontal="right" vertical="center"/>
    </xf>
    <xf numFmtId="0" fontId="18" fillId="5" borderId="1" xfId="0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165" fontId="19" fillId="8" borderId="1" xfId="0" applyNumberFormat="1" applyFont="1" applyFill="1" applyBorder="1" applyAlignment="1">
      <alignment horizontal="right" vertical="center"/>
    </xf>
    <xf numFmtId="165" fontId="19" fillId="9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6" xfId="0" applyNumberFormat="1" applyFont="1" applyBorder="1" applyAlignment="1" applyProtection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 applyProtection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9" borderId="5" xfId="0" applyFont="1" applyFill="1" applyBorder="1"/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5" fillId="10" borderId="4" xfId="0" applyNumberFormat="1" applyFont="1" applyFill="1" applyBorder="1" applyAlignment="1" applyProtection="1">
      <alignment horizontal="center" vertical="center" textRotation="90" wrapText="1"/>
    </xf>
    <xf numFmtId="0" fontId="9" fillId="0" borderId="1" xfId="0" applyFont="1" applyBorder="1"/>
    <xf numFmtId="3" fontId="12" fillId="0" borderId="0" xfId="0" applyNumberFormat="1" applyFont="1"/>
    <xf numFmtId="0" fontId="4" fillId="0" borderId="0" xfId="0" applyFont="1"/>
    <xf numFmtId="165" fontId="4" fillId="0" borderId="0" xfId="0" applyNumberFormat="1" applyFont="1"/>
    <xf numFmtId="3" fontId="19" fillId="8" borderId="1" xfId="0" applyNumberFormat="1" applyFont="1" applyFill="1" applyBorder="1" applyAlignment="1">
      <alignment horizontal="right" vertical="center"/>
    </xf>
    <xf numFmtId="3" fontId="18" fillId="4" borderId="1" xfId="0" applyNumberFormat="1" applyFont="1" applyFill="1" applyBorder="1" applyAlignment="1">
      <alignment horizontal="right" vertical="center" wrapText="1"/>
    </xf>
    <xf numFmtId="3" fontId="19" fillId="9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3" fontId="19" fillId="8" borderId="1" xfId="0" applyNumberFormat="1" applyFont="1" applyFill="1" applyBorder="1" applyAlignment="1">
      <alignment vertical="center"/>
    </xf>
    <xf numFmtId="3" fontId="18" fillId="8" borderId="1" xfId="0" applyNumberFormat="1" applyFont="1" applyFill="1" applyBorder="1" applyAlignment="1">
      <alignment vertical="center"/>
    </xf>
    <xf numFmtId="165" fontId="18" fillId="8" borderId="1" xfId="0" applyNumberFormat="1" applyFont="1" applyFill="1" applyBorder="1" applyAlignment="1">
      <alignment vertical="center" wrapText="1"/>
    </xf>
    <xf numFmtId="165" fontId="18" fillId="8" borderId="1" xfId="0" applyNumberFormat="1" applyFont="1" applyFill="1" applyBorder="1" applyAlignment="1">
      <alignment vertical="center"/>
    </xf>
    <xf numFmtId="0" fontId="31" fillId="0" borderId="0" xfId="0" applyFont="1" applyFill="1"/>
    <xf numFmtId="0" fontId="31" fillId="0" borderId="0" xfId="0" applyFont="1"/>
    <xf numFmtId="0" fontId="32" fillId="0" borderId="0" xfId="0" applyFont="1" applyBorder="1" applyAlignment="1">
      <alignment horizontal="center" vertical="center" wrapText="1"/>
    </xf>
    <xf numFmtId="0" fontId="33" fillId="11" borderId="7" xfId="0" applyFont="1" applyFill="1" applyBorder="1" applyAlignment="1">
      <alignment horizontal="center" vertical="center" wrapText="1"/>
    </xf>
    <xf numFmtId="0" fontId="33" fillId="11" borderId="8" xfId="0" applyFont="1" applyFill="1" applyBorder="1" applyAlignment="1">
      <alignment horizontal="center" vertical="center" wrapText="1"/>
    </xf>
    <xf numFmtId="0" fontId="33" fillId="11" borderId="9" xfId="0" applyFont="1" applyFill="1" applyBorder="1" applyAlignment="1">
      <alignment horizontal="center" vertical="center" wrapText="1"/>
    </xf>
    <xf numFmtId="0" fontId="33" fillId="12" borderId="8" xfId="0" applyFont="1" applyFill="1" applyBorder="1" applyAlignment="1">
      <alignment horizontal="center" vertical="center" wrapText="1"/>
    </xf>
    <xf numFmtId="0" fontId="33" fillId="12" borderId="9" xfId="0" applyFont="1" applyFill="1" applyBorder="1" applyAlignment="1">
      <alignment horizontal="center" vertical="center" wrapText="1"/>
    </xf>
    <xf numFmtId="0" fontId="33" fillId="13" borderId="7" xfId="0" applyFont="1" applyFill="1" applyBorder="1" applyAlignment="1">
      <alignment horizontal="center" vertical="center" wrapText="1"/>
    </xf>
    <xf numFmtId="0" fontId="33" fillId="13" borderId="8" xfId="0" applyFont="1" applyFill="1" applyBorder="1" applyAlignment="1">
      <alignment horizontal="center" vertical="center" wrapText="1"/>
    </xf>
    <xf numFmtId="0" fontId="33" fillId="13" borderId="9" xfId="0" applyFont="1" applyFill="1" applyBorder="1" applyAlignment="1">
      <alignment horizontal="center" vertical="center" wrapText="1"/>
    </xf>
    <xf numFmtId="0" fontId="33" fillId="14" borderId="7" xfId="0" applyFont="1" applyFill="1" applyBorder="1" applyAlignment="1">
      <alignment horizontal="center" vertical="center" wrapText="1"/>
    </xf>
    <xf numFmtId="0" fontId="33" fillId="14" borderId="8" xfId="0" applyFont="1" applyFill="1" applyBorder="1" applyAlignment="1">
      <alignment horizontal="center" vertical="center" wrapText="1"/>
    </xf>
    <xf numFmtId="0" fontId="33" fillId="14" borderId="9" xfId="0" applyFont="1" applyFill="1" applyBorder="1" applyAlignment="1">
      <alignment horizontal="center" vertical="center" wrapText="1"/>
    </xf>
    <xf numFmtId="0" fontId="33" fillId="11" borderId="10" xfId="0" applyFont="1" applyFill="1" applyBorder="1" applyAlignment="1">
      <alignment horizontal="center" vertical="center" wrapText="1"/>
    </xf>
    <xf numFmtId="0" fontId="33" fillId="11" borderId="1" xfId="0" applyFont="1" applyFill="1" applyBorder="1" applyAlignment="1">
      <alignment horizontal="center" vertical="center" wrapText="1"/>
    </xf>
    <xf numFmtId="0" fontId="33" fillId="11" borderId="11" xfId="0" applyFont="1" applyFill="1" applyBorder="1" applyAlignment="1">
      <alignment horizontal="center" vertical="center" wrapText="1"/>
    </xf>
    <xf numFmtId="0" fontId="33" fillId="12" borderId="1" xfId="0" applyFont="1" applyFill="1" applyBorder="1" applyAlignment="1">
      <alignment horizontal="center" vertical="center" wrapText="1"/>
    </xf>
    <xf numFmtId="0" fontId="33" fillId="12" borderId="11" xfId="0" applyFont="1" applyFill="1" applyBorder="1" applyAlignment="1">
      <alignment horizontal="center" vertical="center" wrapText="1"/>
    </xf>
    <xf numFmtId="0" fontId="33" fillId="13" borderId="10" xfId="0" applyFont="1" applyFill="1" applyBorder="1" applyAlignment="1">
      <alignment horizontal="center" vertical="center" wrapText="1"/>
    </xf>
    <xf numFmtId="0" fontId="33" fillId="13" borderId="1" xfId="0" applyFont="1" applyFill="1" applyBorder="1" applyAlignment="1">
      <alignment horizontal="center" vertical="center" wrapText="1"/>
    </xf>
    <xf numFmtId="0" fontId="33" fillId="13" borderId="11" xfId="0" applyFont="1" applyFill="1" applyBorder="1" applyAlignment="1">
      <alignment horizontal="center" vertical="center" wrapText="1"/>
    </xf>
    <xf numFmtId="0" fontId="33" fillId="14" borderId="10" xfId="0" applyFont="1" applyFill="1" applyBorder="1" applyAlignment="1">
      <alignment horizontal="center" vertical="center" wrapText="1"/>
    </xf>
    <xf numFmtId="0" fontId="33" fillId="14" borderId="1" xfId="0" applyFont="1" applyFill="1" applyBorder="1" applyAlignment="1">
      <alignment horizontal="center" vertical="center" wrapText="1"/>
    </xf>
    <xf numFmtId="0" fontId="33" fillId="14" borderId="11" xfId="0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horizontal="center" vertical="center" wrapText="1" readingOrder="1"/>
    </xf>
    <xf numFmtId="165" fontId="35" fillId="14" borderId="10" xfId="0" applyNumberFormat="1" applyFont="1" applyFill="1" applyBorder="1" applyAlignment="1">
      <alignment horizontal="center" vertical="center" wrapText="1"/>
    </xf>
    <xf numFmtId="165" fontId="35" fillId="14" borderId="1" xfId="0" applyNumberFormat="1" applyFont="1" applyFill="1" applyBorder="1" applyAlignment="1">
      <alignment horizontal="center" vertical="center" wrapText="1"/>
    </xf>
    <xf numFmtId="165" fontId="35" fillId="14" borderId="11" xfId="0" applyNumberFormat="1" applyFont="1" applyFill="1" applyBorder="1" applyAlignment="1">
      <alignment horizontal="center" vertical="center" wrapText="1"/>
    </xf>
    <xf numFmtId="3" fontId="35" fillId="14" borderId="10" xfId="0" applyNumberFormat="1" applyFont="1" applyFill="1" applyBorder="1" applyAlignment="1">
      <alignment horizontal="center" vertical="center" wrapText="1"/>
    </xf>
    <xf numFmtId="3" fontId="35" fillId="14" borderId="1" xfId="0" applyNumberFormat="1" applyFont="1" applyFill="1" applyBorder="1" applyAlignment="1">
      <alignment horizontal="center" vertical="center" wrapText="1"/>
    </xf>
    <xf numFmtId="3" fontId="35" fillId="14" borderId="10" xfId="0" applyNumberFormat="1" applyFont="1" applyFill="1" applyBorder="1" applyAlignment="1">
      <alignment horizontal="center" vertical="center"/>
    </xf>
    <xf numFmtId="3" fontId="35" fillId="14" borderId="1" xfId="0" applyNumberFormat="1" applyFont="1" applyFill="1" applyBorder="1" applyAlignment="1">
      <alignment horizontal="center" vertical="center"/>
    </xf>
    <xf numFmtId="3" fontId="35" fillId="11" borderId="12" xfId="0" applyNumberFormat="1" applyFont="1" applyFill="1" applyBorder="1" applyAlignment="1">
      <alignment horizontal="center" vertical="center"/>
    </xf>
    <xf numFmtId="3" fontId="35" fillId="11" borderId="13" xfId="0" applyNumberFormat="1" applyFont="1" applyFill="1" applyBorder="1" applyAlignment="1">
      <alignment horizontal="center" vertical="center"/>
    </xf>
    <xf numFmtId="3" fontId="35" fillId="12" borderId="13" xfId="0" applyNumberFormat="1" applyFont="1" applyFill="1" applyBorder="1" applyAlignment="1">
      <alignment horizontal="center" vertical="center"/>
    </xf>
    <xf numFmtId="3" fontId="35" fillId="13" borderId="12" xfId="0" applyNumberFormat="1" applyFont="1" applyFill="1" applyBorder="1" applyAlignment="1">
      <alignment horizontal="center" vertical="center"/>
    </xf>
    <xf numFmtId="3" fontId="35" fillId="13" borderId="13" xfId="0" applyNumberFormat="1" applyFont="1" applyFill="1" applyBorder="1" applyAlignment="1">
      <alignment horizontal="center" vertical="center"/>
    </xf>
    <xf numFmtId="3" fontId="35" fillId="14" borderId="12" xfId="0" applyNumberFormat="1" applyFont="1" applyFill="1" applyBorder="1" applyAlignment="1">
      <alignment horizontal="center" vertical="center"/>
    </xf>
    <xf numFmtId="3" fontId="35" fillId="14" borderId="13" xfId="0" applyNumberFormat="1" applyFont="1" applyFill="1" applyBorder="1" applyAlignment="1">
      <alignment horizontal="center" vertical="center"/>
    </xf>
    <xf numFmtId="3" fontId="35" fillId="11" borderId="12" xfId="0" applyNumberFormat="1" applyFont="1" applyFill="1" applyBorder="1" applyAlignment="1">
      <alignment horizontal="center" vertical="center" wrapText="1"/>
    </xf>
    <xf numFmtId="3" fontId="35" fillId="11" borderId="13" xfId="0" applyNumberFormat="1" applyFont="1" applyFill="1" applyBorder="1" applyAlignment="1">
      <alignment horizontal="center" vertical="center" wrapText="1"/>
    </xf>
    <xf numFmtId="3" fontId="35" fillId="12" borderId="13" xfId="0" applyNumberFormat="1" applyFont="1" applyFill="1" applyBorder="1" applyAlignment="1">
      <alignment horizontal="center" vertical="center" wrapText="1"/>
    </xf>
    <xf numFmtId="3" fontId="35" fillId="13" borderId="12" xfId="0" applyNumberFormat="1" applyFont="1" applyFill="1" applyBorder="1" applyAlignment="1">
      <alignment horizontal="center" vertical="center" wrapText="1"/>
    </xf>
    <xf numFmtId="3" fontId="35" fillId="13" borderId="13" xfId="0" applyNumberFormat="1" applyFont="1" applyFill="1" applyBorder="1" applyAlignment="1">
      <alignment horizontal="center" vertical="center" wrapText="1"/>
    </xf>
    <xf numFmtId="3" fontId="35" fillId="14" borderId="12" xfId="0" applyNumberFormat="1" applyFont="1" applyFill="1" applyBorder="1" applyAlignment="1">
      <alignment horizontal="center" vertical="center" wrapText="1"/>
    </xf>
    <xf numFmtId="3" fontId="35" fillId="14" borderId="13" xfId="0" applyNumberFormat="1" applyFont="1" applyFill="1" applyBorder="1" applyAlignment="1">
      <alignment horizontal="center" vertical="center" wrapText="1"/>
    </xf>
    <xf numFmtId="165" fontId="35" fillId="14" borderId="14" xfId="0" applyNumberFormat="1" applyFont="1" applyFill="1" applyBorder="1" applyAlignment="1">
      <alignment horizontal="center" vertical="center" wrapText="1"/>
    </xf>
    <xf numFmtId="0" fontId="33" fillId="11" borderId="15" xfId="0" applyFont="1" applyFill="1" applyBorder="1" applyAlignment="1">
      <alignment horizontal="center" vertical="center" wrapText="1"/>
    </xf>
    <xf numFmtId="0" fontId="33" fillId="11" borderId="16" xfId="0" applyFont="1" applyFill="1" applyBorder="1" applyAlignment="1">
      <alignment horizontal="center" vertical="center" wrapText="1"/>
    </xf>
    <xf numFmtId="0" fontId="36" fillId="8" borderId="1" xfId="0" applyFont="1" applyFill="1" applyBorder="1" applyAlignment="1">
      <alignment vertical="center" wrapText="1"/>
    </xf>
    <xf numFmtId="3" fontId="35" fillId="11" borderId="16" xfId="0" applyNumberFormat="1" applyFont="1" applyFill="1" applyBorder="1" applyAlignment="1">
      <alignment horizontal="center" vertical="center"/>
    </xf>
    <xf numFmtId="3" fontId="35" fillId="11" borderId="1" xfId="0" applyNumberFormat="1" applyFont="1" applyFill="1" applyBorder="1" applyAlignment="1">
      <alignment horizontal="center" vertical="center"/>
    </xf>
    <xf numFmtId="165" fontId="35" fillId="11" borderId="11" xfId="0" applyNumberFormat="1" applyFont="1" applyFill="1" applyBorder="1" applyAlignment="1">
      <alignment horizontal="center" vertical="center"/>
    </xf>
    <xf numFmtId="165" fontId="35" fillId="12" borderId="1" xfId="0" applyNumberFormat="1" applyFont="1" applyFill="1" applyBorder="1" applyAlignment="1">
      <alignment horizontal="center" vertical="center"/>
    </xf>
    <xf numFmtId="165" fontId="35" fillId="12" borderId="11" xfId="0" applyNumberFormat="1" applyFont="1" applyFill="1" applyBorder="1" applyAlignment="1">
      <alignment horizontal="center" vertical="center"/>
    </xf>
    <xf numFmtId="165" fontId="35" fillId="13" borderId="10" xfId="0" applyNumberFormat="1" applyFont="1" applyFill="1" applyBorder="1" applyAlignment="1">
      <alignment horizontal="center" vertical="center"/>
    </xf>
    <xf numFmtId="165" fontId="35" fillId="13" borderId="1" xfId="0" applyNumberFormat="1" applyFont="1" applyFill="1" applyBorder="1" applyAlignment="1">
      <alignment horizontal="center" vertical="center"/>
    </xf>
    <xf numFmtId="165" fontId="35" fillId="13" borderId="11" xfId="0" applyNumberFormat="1" applyFont="1" applyFill="1" applyBorder="1" applyAlignment="1">
      <alignment horizontal="center" vertical="center"/>
    </xf>
    <xf numFmtId="165" fontId="35" fillId="14" borderId="11" xfId="0" applyNumberFormat="1" applyFont="1" applyFill="1" applyBorder="1" applyAlignment="1">
      <alignment horizontal="center" vertical="center"/>
    </xf>
    <xf numFmtId="165" fontId="35" fillId="11" borderId="1" xfId="0" applyNumberFormat="1" applyFont="1" applyFill="1" applyBorder="1" applyAlignment="1">
      <alignment horizontal="center" vertical="center" wrapText="1"/>
    </xf>
    <xf numFmtId="165" fontId="35" fillId="11" borderId="11" xfId="0" applyNumberFormat="1" applyFont="1" applyFill="1" applyBorder="1" applyAlignment="1">
      <alignment horizontal="center" vertical="center" wrapText="1"/>
    </xf>
    <xf numFmtId="165" fontId="35" fillId="12" borderId="1" xfId="0" applyNumberFormat="1" applyFont="1" applyFill="1" applyBorder="1" applyAlignment="1">
      <alignment horizontal="center" vertical="center" wrapText="1"/>
    </xf>
    <xf numFmtId="165" fontId="35" fillId="12" borderId="11" xfId="0" applyNumberFormat="1" applyFont="1" applyFill="1" applyBorder="1" applyAlignment="1">
      <alignment horizontal="center" vertical="center" wrapText="1"/>
    </xf>
    <xf numFmtId="165" fontId="35" fillId="13" borderId="10" xfId="0" applyNumberFormat="1" applyFont="1" applyFill="1" applyBorder="1" applyAlignment="1">
      <alignment horizontal="center" vertical="center" wrapText="1"/>
    </xf>
    <xf numFmtId="165" fontId="35" fillId="13" borderId="1" xfId="0" applyNumberFormat="1" applyFont="1" applyFill="1" applyBorder="1" applyAlignment="1">
      <alignment horizontal="center" vertical="center" wrapText="1"/>
    </xf>
    <xf numFmtId="165" fontId="35" fillId="13" borderId="11" xfId="0" applyNumberFormat="1" applyFont="1" applyFill="1" applyBorder="1" applyAlignment="1">
      <alignment horizontal="center" vertical="center" wrapText="1"/>
    </xf>
    <xf numFmtId="3" fontId="35" fillId="11" borderId="10" xfId="0" applyNumberFormat="1" applyFont="1" applyFill="1" applyBorder="1" applyAlignment="1">
      <alignment horizontal="center" vertical="center"/>
    </xf>
    <xf numFmtId="3" fontId="35" fillId="11" borderId="10" xfId="0" applyNumberFormat="1" applyFont="1" applyFill="1" applyBorder="1" applyAlignment="1">
      <alignment horizontal="center" vertical="center" wrapText="1"/>
    </xf>
    <xf numFmtId="3" fontId="35" fillId="11" borderId="1" xfId="0" applyNumberFormat="1" applyFont="1" applyFill="1" applyBorder="1" applyAlignment="1">
      <alignment horizontal="center" vertical="center" wrapText="1"/>
    </xf>
    <xf numFmtId="165" fontId="35" fillId="13" borderId="14" xfId="0" applyNumberFormat="1" applyFont="1" applyFill="1" applyBorder="1" applyAlignment="1">
      <alignment horizontal="center" vertical="center"/>
    </xf>
    <xf numFmtId="165" fontId="35" fillId="13" borderId="14" xfId="0" applyNumberFormat="1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/>
    </xf>
    <xf numFmtId="0" fontId="35" fillId="8" borderId="3" xfId="0" applyFont="1" applyFill="1" applyBorder="1" applyAlignment="1">
      <alignment vertical="center"/>
    </xf>
    <xf numFmtId="0" fontId="5" fillId="10" borderId="4" xfId="0" applyNumberFormat="1" applyFont="1" applyFill="1" applyBorder="1" applyAlignment="1" applyProtection="1">
      <alignment horizontal="center" vertical="center" textRotation="90" wrapText="1"/>
    </xf>
    <xf numFmtId="0" fontId="9" fillId="9" borderId="5" xfId="0" applyFont="1" applyFill="1" applyBorder="1"/>
    <xf numFmtId="4" fontId="9" fillId="0" borderId="2" xfId="0" applyNumberFormat="1" applyFont="1" applyBorder="1" applyAlignment="1">
      <alignment vertical="center" wrapText="1"/>
    </xf>
    <xf numFmtId="0" fontId="22" fillId="0" borderId="0" xfId="0" applyFont="1"/>
    <xf numFmtId="0" fontId="23" fillId="0" borderId="0" xfId="0" applyFont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26" fillId="0" borderId="0" xfId="0" applyFont="1" applyAlignment="1">
      <alignment vertical="center" wrapText="1"/>
    </xf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7" fillId="8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/>
    <xf numFmtId="164" fontId="18" fillId="0" borderId="0" xfId="0" applyNumberFormat="1" applyFont="1"/>
    <xf numFmtId="3" fontId="18" fillId="0" borderId="17" xfId="0" applyNumberFormat="1" applyFont="1" applyBorder="1" applyAlignment="1">
      <alignment horizontal="center"/>
    </xf>
    <xf numFmtId="3" fontId="18" fillId="0" borderId="17" xfId="0" applyNumberFormat="1" applyFont="1" applyBorder="1" applyAlignment="1"/>
    <xf numFmtId="0" fontId="18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35" fillId="0" borderId="0" xfId="0" applyFont="1"/>
    <xf numFmtId="0" fontId="18" fillId="4" borderId="18" xfId="0" applyFont="1" applyFill="1" applyBorder="1" applyAlignment="1" applyProtection="1">
      <alignment horizontal="center" vertical="center" wrapText="1"/>
    </xf>
    <xf numFmtId="0" fontId="18" fillId="0" borderId="18" xfId="0" applyNumberFormat="1" applyFont="1" applyBorder="1" applyAlignment="1" applyProtection="1">
      <alignment horizontal="center" vertical="center" wrapText="1"/>
    </xf>
    <xf numFmtId="0" fontId="18" fillId="13" borderId="5" xfId="0" applyFont="1" applyFill="1" applyBorder="1" applyAlignment="1" applyProtection="1">
      <alignment horizontal="center" vertical="center" wrapText="1"/>
    </xf>
    <xf numFmtId="0" fontId="18" fillId="13" borderId="1" xfId="0" applyFont="1" applyFill="1" applyBorder="1" applyAlignment="1" applyProtection="1">
      <alignment horizontal="center" vertical="center" wrapText="1"/>
    </xf>
    <xf numFmtId="0" fontId="18" fillId="8" borderId="4" xfId="0" applyFont="1" applyFill="1" applyBorder="1" applyAlignment="1" applyProtection="1">
      <alignment horizontal="center" vertical="center" wrapText="1"/>
    </xf>
    <xf numFmtId="0" fontId="18" fillId="0" borderId="4" xfId="0" applyNumberFormat="1" applyFont="1" applyFill="1" applyBorder="1" applyAlignment="1" applyProtection="1">
      <alignment horizontal="center" vertical="center" wrapText="1"/>
    </xf>
    <xf numFmtId="0" fontId="19" fillId="8" borderId="5" xfId="0" applyFont="1" applyFill="1" applyBorder="1" applyAlignment="1">
      <alignment horizontal="center" vertical="center" wrapText="1"/>
    </xf>
    <xf numFmtId="0" fontId="18" fillId="0" borderId="18" xfId="0" applyNumberFormat="1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8" borderId="18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0" borderId="0" xfId="0" applyFont="1"/>
    <xf numFmtId="165" fontId="18" fillId="0" borderId="1" xfId="0" applyNumberFormat="1" applyFont="1" applyFill="1" applyBorder="1" applyAlignment="1">
      <alignment horizontal="center" vertical="center"/>
    </xf>
    <xf numFmtId="165" fontId="17" fillId="15" borderId="1" xfId="0" applyNumberFormat="1" applyFont="1" applyFill="1" applyBorder="1" applyAlignment="1">
      <alignment horizontal="center" vertical="center"/>
    </xf>
    <xf numFmtId="165" fontId="18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/>
    </xf>
    <xf numFmtId="165" fontId="17" fillId="0" borderId="0" xfId="0" applyNumberFormat="1" applyFont="1" applyFill="1" applyAlignment="1">
      <alignment horizontal="center"/>
    </xf>
    <xf numFmtId="3" fontId="17" fillId="0" borderId="0" xfId="0" applyNumberFormat="1" applyFont="1" applyAlignment="1">
      <alignment horizontal="center"/>
    </xf>
    <xf numFmtId="3" fontId="17" fillId="0" borderId="0" xfId="0" applyNumberFormat="1" applyFont="1" applyAlignment="1">
      <alignment horizontal="center" vertical="center"/>
    </xf>
    <xf numFmtId="165" fontId="17" fillId="8" borderId="0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0" fontId="18" fillId="0" borderId="0" xfId="0" applyFont="1" applyFill="1"/>
    <xf numFmtId="0" fontId="17" fillId="15" borderId="3" xfId="0" applyFont="1" applyFill="1" applyBorder="1" applyAlignment="1">
      <alignment vertical="center"/>
    </xf>
    <xf numFmtId="165" fontId="17" fillId="15" borderId="3" xfId="0" applyNumberFormat="1" applyFont="1" applyFill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3" fontId="17" fillId="0" borderId="0" xfId="0" applyNumberFormat="1" applyFont="1" applyFill="1" applyAlignment="1">
      <alignment horizontal="center" vertical="center"/>
    </xf>
    <xf numFmtId="165" fontId="17" fillId="8" borderId="1" xfId="0" applyNumberFormat="1" applyFont="1" applyFill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0" fontId="17" fillId="15" borderId="3" xfId="0" applyFont="1" applyFill="1" applyBorder="1" applyAlignment="1">
      <alignment horizontal="center" vertical="center" wrapText="1"/>
    </xf>
    <xf numFmtId="0" fontId="17" fillId="14" borderId="3" xfId="0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0" fontId="43" fillId="8" borderId="0" xfId="0" applyFont="1" applyFill="1" applyBorder="1" applyAlignment="1">
      <alignment horizontal="center" vertical="center" wrapText="1"/>
    </xf>
    <xf numFmtId="3" fontId="42" fillId="0" borderId="0" xfId="0" applyNumberFormat="1" applyFont="1" applyAlignment="1">
      <alignment horizontal="center"/>
    </xf>
    <xf numFmtId="0" fontId="18" fillId="0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wrapText="1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8" fillId="16" borderId="1" xfId="0" applyNumberFormat="1" applyFont="1" applyFill="1" applyBorder="1" applyAlignment="1" applyProtection="1">
      <alignment horizontal="center" vertical="center" wrapText="1"/>
      <protection locked="0"/>
    </xf>
    <xf numFmtId="165" fontId="18" fillId="16" borderId="1" xfId="0" applyNumberFormat="1" applyFont="1" applyFill="1" applyBorder="1" applyAlignment="1" applyProtection="1">
      <alignment horizontal="center" vertical="center" wrapText="1"/>
    </xf>
    <xf numFmtId="165" fontId="18" fillId="16" borderId="1" xfId="0" applyNumberFormat="1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horizontal="center" vertical="center" wrapText="1"/>
    </xf>
    <xf numFmtId="0" fontId="17" fillId="16" borderId="3" xfId="0" applyFont="1" applyFill="1" applyBorder="1" applyAlignment="1">
      <alignment horizontal="left" vertical="center"/>
    </xf>
    <xf numFmtId="165" fontId="18" fillId="16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17" fillId="0" borderId="3" xfId="0" applyFont="1" applyFill="1" applyBorder="1" applyAlignment="1">
      <alignment horizontal="left" vertical="center"/>
    </xf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 applyProtection="1">
      <alignment horizontal="center" vertical="center" wrapText="1"/>
    </xf>
    <xf numFmtId="165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3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65" fontId="17" fillId="16" borderId="3" xfId="0" applyNumberFormat="1" applyFont="1" applyFill="1" applyBorder="1" applyAlignment="1">
      <alignment horizontal="center" vertical="center"/>
    </xf>
    <xf numFmtId="165" fontId="18" fillId="16" borderId="3" xfId="0" applyNumberFormat="1" applyFont="1" applyFill="1" applyBorder="1" applyAlignment="1">
      <alignment horizontal="center" vertical="center"/>
    </xf>
    <xf numFmtId="0" fontId="18" fillId="16" borderId="0" xfId="0" applyFont="1" applyFill="1"/>
    <xf numFmtId="0" fontId="35" fillId="14" borderId="1" xfId="0" applyFont="1" applyFill="1" applyBorder="1" applyAlignment="1">
      <alignment horizontal="center" vertical="center" wrapText="1"/>
    </xf>
    <xf numFmtId="0" fontId="36" fillId="8" borderId="1" xfId="0" applyFont="1" applyFill="1" applyBorder="1" applyAlignment="1">
      <alignment horizontal="center" vertical="center" wrapText="1"/>
    </xf>
    <xf numFmtId="0" fontId="17" fillId="14" borderId="4" xfId="0" applyFont="1" applyFill="1" applyBorder="1" applyAlignment="1">
      <alignment horizontal="center" vertical="center" wrapText="1"/>
    </xf>
    <xf numFmtId="0" fontId="17" fillId="14" borderId="18" xfId="0" applyFont="1" applyFill="1" applyBorder="1" applyAlignment="1">
      <alignment horizontal="center" vertical="center" wrapText="1"/>
    </xf>
    <xf numFmtId="0" fontId="17" fillId="14" borderId="5" xfId="0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18" fillId="8" borderId="4" xfId="0" applyFont="1" applyFill="1" applyBorder="1" applyAlignment="1">
      <alignment horizontal="center" vertical="center" wrapText="1"/>
    </xf>
    <xf numFmtId="0" fontId="18" fillId="8" borderId="5" xfId="0" applyFont="1" applyFill="1" applyBorder="1" applyAlignment="1">
      <alignment horizontal="center" vertical="center" wrapText="1"/>
    </xf>
    <xf numFmtId="0" fontId="17" fillId="14" borderId="3" xfId="0" applyFont="1" applyFill="1" applyBorder="1" applyAlignment="1">
      <alignment horizontal="center" vertical="center"/>
    </xf>
    <xf numFmtId="0" fontId="17" fillId="14" borderId="2" xfId="0" applyFont="1" applyFill="1" applyBorder="1" applyAlignment="1">
      <alignment horizontal="center" vertical="center"/>
    </xf>
    <xf numFmtId="0" fontId="17" fillId="14" borderId="1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/>
    </xf>
    <xf numFmtId="0" fontId="18" fillId="14" borderId="3" xfId="0" applyFont="1" applyFill="1" applyBorder="1" applyAlignment="1">
      <alignment horizontal="center" vertical="center" wrapText="1"/>
    </xf>
    <xf numFmtId="0" fontId="18" fillId="14" borderId="2" xfId="0" applyFont="1" applyFill="1" applyBorder="1" applyAlignment="1">
      <alignment horizontal="center" vertical="center" wrapText="1"/>
    </xf>
    <xf numFmtId="0" fontId="18" fillId="14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/>
    </xf>
    <xf numFmtId="0" fontId="17" fillId="8" borderId="16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7" fillId="14" borderId="19" xfId="0" applyFont="1" applyFill="1" applyBorder="1" applyAlignment="1">
      <alignment horizontal="center" vertical="center" wrapText="1"/>
    </xf>
    <xf numFmtId="0" fontId="17" fillId="14" borderId="2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8" fillId="8" borderId="1" xfId="0" applyFont="1" applyFill="1" applyBorder="1" applyAlignment="1">
      <alignment horizontal="center" vertical="center" wrapText="1"/>
    </xf>
    <xf numFmtId="0" fontId="17" fillId="1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17" fillId="14" borderId="3" xfId="0" applyFont="1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center" vertical="center" wrapText="1"/>
    </xf>
    <xf numFmtId="0" fontId="17" fillId="14" borderId="16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14" borderId="3" xfId="0" applyFont="1" applyFill="1" applyBorder="1" applyAlignment="1">
      <alignment vertical="center" wrapText="1"/>
    </xf>
    <xf numFmtId="0" fontId="17" fillId="14" borderId="2" xfId="0" applyFont="1" applyFill="1" applyBorder="1" applyAlignment="1">
      <alignment vertical="center" wrapText="1"/>
    </xf>
    <xf numFmtId="0" fontId="17" fillId="14" borderId="16" xfId="0" applyFont="1" applyFill="1" applyBorder="1" applyAlignment="1">
      <alignment vertical="center" wrapText="1"/>
    </xf>
    <xf numFmtId="165" fontId="17" fillId="0" borderId="2" xfId="0" applyNumberFormat="1" applyFont="1" applyBorder="1" applyAlignment="1">
      <alignment horizontal="center"/>
    </xf>
    <xf numFmtId="0" fontId="18" fillId="8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17" xfId="0" applyFont="1" applyBorder="1" applyAlignment="1">
      <alignment horizontal="center"/>
    </xf>
    <xf numFmtId="0" fontId="5" fillId="10" borderId="4" xfId="0" applyNumberFormat="1" applyFont="1" applyFill="1" applyBorder="1" applyAlignment="1" applyProtection="1">
      <alignment horizontal="center" vertical="center" textRotation="90" wrapText="1"/>
    </xf>
    <xf numFmtId="0" fontId="9" fillId="10" borderId="18" xfId="0" applyFont="1" applyFill="1" applyBorder="1"/>
    <xf numFmtId="0" fontId="9" fillId="10" borderId="5" xfId="0" applyFont="1" applyFill="1" applyBorder="1"/>
    <xf numFmtId="0" fontId="13" fillId="9" borderId="4" xfId="0" applyNumberFormat="1" applyFont="1" applyFill="1" applyBorder="1" applyAlignment="1" applyProtection="1">
      <alignment horizontal="center" vertical="center" textRotation="90" wrapText="1"/>
    </xf>
    <xf numFmtId="0" fontId="9" fillId="9" borderId="18" xfId="0" applyFont="1" applyFill="1" applyBorder="1"/>
    <xf numFmtId="0" fontId="9" fillId="9" borderId="5" xfId="0" applyFont="1" applyFill="1" applyBorder="1"/>
    <xf numFmtId="0" fontId="20" fillId="9" borderId="18" xfId="0" applyNumberFormat="1" applyFont="1" applyFill="1" applyBorder="1" applyAlignment="1" applyProtection="1">
      <alignment horizontal="center" vertical="center" textRotation="90" wrapText="1"/>
    </xf>
    <xf numFmtId="0" fontId="20" fillId="9" borderId="5" xfId="0" applyNumberFormat="1" applyFont="1" applyFill="1" applyBorder="1" applyAlignment="1" applyProtection="1">
      <alignment horizontal="center" vertical="center" textRotation="90" wrapText="1"/>
    </xf>
    <xf numFmtId="0" fontId="4" fillId="0" borderId="4" xfId="0" applyNumberFormat="1" applyFont="1" applyBorder="1" applyAlignment="1" applyProtection="1">
      <alignment horizontal="center" vertical="center" textRotation="90" wrapText="1"/>
    </xf>
    <xf numFmtId="0" fontId="4" fillId="0" borderId="18" xfId="0" applyNumberFormat="1" applyFont="1" applyBorder="1" applyAlignment="1" applyProtection="1">
      <alignment horizontal="center" vertical="center" textRotation="90" wrapText="1"/>
    </xf>
    <xf numFmtId="4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center" vertical="center" textRotation="90" wrapText="1"/>
    </xf>
    <xf numFmtId="0" fontId="4" fillId="0" borderId="18" xfId="0" applyFont="1" applyBorder="1" applyAlignment="1" applyProtection="1">
      <alignment horizontal="center" vertical="center" textRotation="90" wrapText="1"/>
    </xf>
    <xf numFmtId="0" fontId="4" fillId="0" borderId="5" xfId="0" applyFont="1" applyBorder="1" applyAlignment="1" applyProtection="1">
      <alignment horizontal="center" vertical="center" textRotation="90" wrapText="1"/>
    </xf>
    <xf numFmtId="0" fontId="13" fillId="9" borderId="18" xfId="0" applyNumberFormat="1" applyFont="1" applyFill="1" applyBorder="1" applyAlignment="1" applyProtection="1">
      <alignment horizontal="center" vertical="center" textRotation="90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4" fontId="15" fillId="4" borderId="19" xfId="0" applyNumberFormat="1" applyFont="1" applyFill="1" applyBorder="1" applyAlignment="1">
      <alignment horizontal="center" vertical="center" wrapText="1"/>
    </xf>
    <xf numFmtId="4" fontId="15" fillId="4" borderId="20" xfId="0" applyNumberFormat="1" applyFont="1" applyFill="1" applyBorder="1" applyAlignment="1">
      <alignment horizontal="center" vertical="center" wrapText="1"/>
    </xf>
    <xf numFmtId="4" fontId="15" fillId="4" borderId="0" xfId="0" applyNumberFormat="1" applyFont="1" applyFill="1" applyBorder="1" applyAlignment="1">
      <alignment horizontal="center" vertical="center" wrapText="1"/>
    </xf>
    <xf numFmtId="4" fontId="15" fillId="4" borderId="21" xfId="0" applyNumberFormat="1" applyFont="1" applyFill="1" applyBorder="1" applyAlignment="1">
      <alignment horizontal="center" vertical="center" wrapText="1"/>
    </xf>
    <xf numFmtId="4" fontId="15" fillId="4" borderId="17" xfId="0" applyNumberFormat="1" applyFont="1" applyFill="1" applyBorder="1" applyAlignment="1">
      <alignment horizontal="center" vertical="center" wrapText="1"/>
    </xf>
    <xf numFmtId="4" fontId="15" fillId="4" borderId="22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12" fillId="4" borderId="4" xfId="0" applyNumberFormat="1" applyFont="1" applyFill="1" applyBorder="1" applyAlignment="1">
      <alignment horizontal="center" vertical="center" textRotation="90" wrapText="1"/>
    </xf>
    <xf numFmtId="4" fontId="12" fillId="4" borderId="18" xfId="0" applyNumberFormat="1" applyFont="1" applyFill="1" applyBorder="1" applyAlignment="1">
      <alignment horizontal="center" vertical="center" textRotation="90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textRotation="90" wrapText="1"/>
    </xf>
    <xf numFmtId="4" fontId="6" fillId="4" borderId="19" xfId="0" applyNumberFormat="1" applyFont="1" applyFill="1" applyBorder="1" applyAlignment="1">
      <alignment horizontal="center" vertical="center" wrapText="1"/>
    </xf>
    <xf numFmtId="4" fontId="6" fillId="4" borderId="20" xfId="0" applyNumberFormat="1" applyFont="1" applyFill="1" applyBorder="1" applyAlignment="1">
      <alignment horizontal="center" vertical="center" wrapText="1"/>
    </xf>
    <xf numFmtId="4" fontId="6" fillId="4" borderId="0" xfId="0" applyNumberFormat="1" applyFont="1" applyFill="1" applyBorder="1" applyAlignment="1">
      <alignment horizontal="center" vertical="center" wrapText="1"/>
    </xf>
    <xf numFmtId="4" fontId="6" fillId="4" borderId="21" xfId="0" applyNumberFormat="1" applyFont="1" applyFill="1" applyBorder="1" applyAlignment="1">
      <alignment horizontal="center" vertical="center" wrapText="1"/>
    </xf>
    <xf numFmtId="4" fontId="6" fillId="4" borderId="17" xfId="0" applyNumberFormat="1" applyFont="1" applyFill="1" applyBorder="1" applyAlignment="1">
      <alignment horizontal="center" vertical="center" wrapText="1"/>
    </xf>
    <xf numFmtId="4" fontId="6" fillId="4" borderId="2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6" xfId="0" applyFont="1" applyFill="1" applyBorder="1" applyAlignment="1">
      <alignment horizontal="center" vertical="center" wrapText="1"/>
    </xf>
    <xf numFmtId="4" fontId="21" fillId="4" borderId="19" xfId="0" applyNumberFormat="1" applyFont="1" applyFill="1" applyBorder="1" applyAlignment="1">
      <alignment horizontal="center" vertical="center" wrapText="1"/>
    </xf>
    <xf numFmtId="4" fontId="21" fillId="4" borderId="20" xfId="0" applyNumberFormat="1" applyFont="1" applyFill="1" applyBorder="1" applyAlignment="1">
      <alignment horizontal="center" vertical="center" wrapText="1"/>
    </xf>
    <xf numFmtId="4" fontId="21" fillId="4" borderId="0" xfId="0" applyNumberFormat="1" applyFont="1" applyFill="1" applyBorder="1" applyAlignment="1">
      <alignment horizontal="center" vertical="center" wrapText="1"/>
    </xf>
    <xf numFmtId="4" fontId="21" fillId="4" borderId="21" xfId="0" applyNumberFormat="1" applyFont="1" applyFill="1" applyBorder="1" applyAlignment="1">
      <alignment horizontal="center" vertical="center" wrapText="1"/>
    </xf>
    <xf numFmtId="4" fontId="21" fillId="4" borderId="17" xfId="0" applyNumberFormat="1" applyFont="1" applyFill="1" applyBorder="1" applyAlignment="1">
      <alignment horizontal="center" vertical="center" wrapText="1"/>
    </xf>
    <xf numFmtId="4" fontId="21" fillId="4" borderId="22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3" fillId="9" borderId="5" xfId="0" applyNumberFormat="1" applyFont="1" applyFill="1" applyBorder="1" applyAlignment="1" applyProtection="1">
      <alignment horizontal="center" vertical="center" textRotation="90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4" fontId="4" fillId="6" borderId="19" xfId="0" applyNumberFormat="1" applyFont="1" applyFill="1" applyBorder="1" applyAlignment="1">
      <alignment horizontal="center" vertical="center" wrapText="1"/>
    </xf>
    <xf numFmtId="4" fontId="4" fillId="6" borderId="20" xfId="0" applyNumberFormat="1" applyFont="1" applyFill="1" applyBorder="1" applyAlignment="1">
      <alignment horizontal="center" vertical="center" wrapText="1"/>
    </xf>
    <xf numFmtId="4" fontId="4" fillId="6" borderId="0" xfId="0" applyNumberFormat="1" applyFont="1" applyFill="1" applyBorder="1" applyAlignment="1">
      <alignment horizontal="center" vertical="center" wrapText="1"/>
    </xf>
    <xf numFmtId="4" fontId="4" fillId="6" borderId="21" xfId="0" applyNumberFormat="1" applyFont="1" applyFill="1" applyBorder="1" applyAlignment="1">
      <alignment horizontal="center" vertical="center" wrapText="1"/>
    </xf>
    <xf numFmtId="4" fontId="4" fillId="6" borderId="17" xfId="0" applyNumberFormat="1" applyFont="1" applyFill="1" applyBorder="1" applyAlignment="1">
      <alignment horizontal="center" vertical="center" wrapText="1"/>
    </xf>
    <xf numFmtId="4" fontId="4" fillId="6" borderId="22" xfId="0" applyNumberFormat="1" applyFont="1" applyFill="1" applyBorder="1" applyAlignment="1">
      <alignment horizontal="center" vertical="center" wrapText="1"/>
    </xf>
    <xf numFmtId="0" fontId="8" fillId="6" borderId="19" xfId="0" applyNumberFormat="1" applyFont="1" applyFill="1" applyBorder="1" applyAlignment="1" applyProtection="1">
      <alignment horizontal="center" vertical="center" wrapText="1"/>
    </xf>
    <xf numFmtId="0" fontId="8" fillId="6" borderId="20" xfId="0" applyNumberFormat="1" applyFont="1" applyFill="1" applyBorder="1" applyAlignment="1" applyProtection="1">
      <alignment horizontal="center" vertical="center" wrapText="1"/>
    </xf>
    <xf numFmtId="0" fontId="8" fillId="6" borderId="0" xfId="0" applyNumberFormat="1" applyFont="1" applyFill="1" applyBorder="1" applyAlignment="1" applyProtection="1">
      <alignment horizontal="center" vertical="center" wrapText="1"/>
    </xf>
    <xf numFmtId="0" fontId="8" fillId="6" borderId="21" xfId="0" applyNumberFormat="1" applyFont="1" applyFill="1" applyBorder="1" applyAlignment="1" applyProtection="1">
      <alignment horizontal="center" vertical="center" wrapText="1"/>
    </xf>
    <xf numFmtId="0" fontId="8" fillId="6" borderId="17" xfId="0" applyNumberFormat="1" applyFont="1" applyFill="1" applyBorder="1" applyAlignment="1" applyProtection="1">
      <alignment horizontal="center" vertical="center" wrapText="1"/>
    </xf>
    <xf numFmtId="0" fontId="8" fillId="6" borderId="22" xfId="0" applyNumberFormat="1" applyFont="1" applyFill="1" applyBorder="1" applyAlignment="1" applyProtection="1">
      <alignment horizontal="center" vertical="center" wrapText="1"/>
    </xf>
    <xf numFmtId="0" fontId="4" fillId="6" borderId="19" xfId="0" applyNumberFormat="1" applyFont="1" applyFill="1" applyBorder="1" applyAlignment="1" applyProtection="1">
      <alignment horizontal="center" vertical="center" wrapText="1"/>
    </xf>
    <xf numFmtId="0" fontId="4" fillId="6" borderId="20" xfId="0" applyNumberFormat="1" applyFont="1" applyFill="1" applyBorder="1" applyAlignment="1" applyProtection="1">
      <alignment horizontal="center" vertical="center" wrapText="1"/>
    </xf>
    <xf numFmtId="0" fontId="4" fillId="6" borderId="0" xfId="0" applyNumberFormat="1" applyFont="1" applyFill="1" applyBorder="1" applyAlignment="1" applyProtection="1">
      <alignment horizontal="center" vertical="center" wrapText="1"/>
    </xf>
    <xf numFmtId="0" fontId="4" fillId="6" borderId="21" xfId="0" applyNumberFormat="1" applyFont="1" applyFill="1" applyBorder="1" applyAlignment="1" applyProtection="1">
      <alignment horizontal="center" vertical="center" wrapText="1"/>
    </xf>
    <xf numFmtId="0" fontId="4" fillId="6" borderId="17" xfId="0" applyNumberFormat="1" applyFont="1" applyFill="1" applyBorder="1" applyAlignment="1" applyProtection="1">
      <alignment horizontal="center" vertical="center" wrapText="1"/>
    </xf>
    <xf numFmtId="0" fontId="4" fillId="6" borderId="22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0" fontId="14" fillId="0" borderId="19" xfId="0" applyFont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4" fontId="14" fillId="0" borderId="19" xfId="0" applyNumberFormat="1" applyFont="1" applyBorder="1" applyAlignment="1">
      <alignment horizontal="center" vertical="center" wrapText="1"/>
    </xf>
    <xf numFmtId="4" fontId="14" fillId="0" borderId="2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21" xfId="0" applyNumberFormat="1" applyFont="1" applyBorder="1" applyAlignment="1">
      <alignment horizontal="center" vertical="center" wrapText="1"/>
    </xf>
    <xf numFmtId="4" fontId="14" fillId="0" borderId="17" xfId="0" applyNumberFormat="1" applyFont="1" applyBorder="1" applyAlignment="1">
      <alignment horizontal="center" vertical="center" wrapText="1"/>
    </xf>
    <xf numFmtId="4" fontId="14" fillId="0" borderId="2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37" fillId="14" borderId="4" xfId="0" applyFont="1" applyFill="1" applyBorder="1" applyAlignment="1">
      <alignment horizontal="center" vertical="center"/>
    </xf>
    <xf numFmtId="0" fontId="38" fillId="8" borderId="1" xfId="0" applyFont="1" applyFill="1" applyBorder="1" applyAlignment="1">
      <alignment horizontal="center" vertical="center" wrapText="1" readingOrder="1"/>
    </xf>
    <xf numFmtId="0" fontId="38" fillId="8" borderId="3" xfId="0" applyFont="1" applyFill="1" applyBorder="1" applyAlignment="1">
      <alignment horizontal="center" vertical="center" wrapText="1" readingOrder="1"/>
    </xf>
    <xf numFmtId="0" fontId="36" fillId="8" borderId="4" xfId="0" applyFont="1" applyFill="1" applyBorder="1" applyAlignment="1">
      <alignment horizontal="center" vertical="center" wrapText="1"/>
    </xf>
    <xf numFmtId="0" fontId="36" fillId="8" borderId="5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7" fillId="12" borderId="20" xfId="0" applyFont="1" applyFill="1" applyBorder="1" applyAlignment="1">
      <alignment horizontal="center" vertical="center"/>
    </xf>
    <xf numFmtId="0" fontId="37" fillId="12" borderId="4" xfId="0" applyFont="1" applyFill="1" applyBorder="1" applyAlignment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left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4" fontId="14" fillId="0" borderId="6" xfId="0" applyNumberFormat="1" applyFont="1" applyBorder="1" applyAlignment="1">
      <alignment horizontal="center" vertical="center" wrapText="1"/>
    </xf>
    <xf numFmtId="4" fontId="14" fillId="0" borderId="23" xfId="0" applyNumberFormat="1" applyFont="1" applyBorder="1" applyAlignment="1">
      <alignment horizontal="center" vertical="center" wrapText="1"/>
    </xf>
    <xf numFmtId="4" fontId="14" fillId="0" borderId="24" xfId="0" applyNumberFormat="1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left" vertical="center" wrapText="1"/>
    </xf>
    <xf numFmtId="4" fontId="8" fillId="0" borderId="16" xfId="0" applyNumberFormat="1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center" vertical="center" wrapText="1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4" fontId="6" fillId="7" borderId="6" xfId="0" applyNumberFormat="1" applyFont="1" applyFill="1" applyBorder="1" applyAlignment="1">
      <alignment horizontal="center" vertical="center" wrapText="1"/>
    </xf>
    <xf numFmtId="4" fontId="6" fillId="7" borderId="24" xfId="0" applyNumberFormat="1" applyFont="1" applyFill="1" applyBorder="1" applyAlignment="1">
      <alignment horizontal="center" vertical="center" wrapText="1"/>
    </xf>
    <xf numFmtId="4" fontId="21" fillId="4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23" xfId="0" applyNumberFormat="1" applyFont="1" applyBorder="1" applyAlignment="1">
      <alignment horizontal="center" vertical="center" wrapText="1"/>
    </xf>
    <xf numFmtId="4" fontId="5" fillId="0" borderId="24" xfId="0" applyNumberFormat="1" applyFont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4" borderId="23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24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6" fillId="4" borderId="2" xfId="0" applyNumberFormat="1" applyFont="1" applyFill="1" applyBorder="1" applyAlignment="1" applyProtection="1">
      <alignment horizontal="center" vertical="center" wrapText="1"/>
    </xf>
    <xf numFmtId="0" fontId="8" fillId="6" borderId="6" xfId="0" applyNumberFormat="1" applyFont="1" applyFill="1" applyBorder="1" applyAlignment="1" applyProtection="1">
      <alignment horizontal="center" vertical="center" wrapText="1"/>
    </xf>
    <xf numFmtId="0" fontId="8" fillId="6" borderId="23" xfId="0" applyNumberFormat="1" applyFont="1" applyFill="1" applyBorder="1" applyAlignment="1" applyProtection="1">
      <alignment horizontal="center" vertical="center" wrapText="1"/>
    </xf>
    <xf numFmtId="0" fontId="8" fillId="6" borderId="24" xfId="0" applyNumberFormat="1" applyFont="1" applyFill="1" applyBorder="1" applyAlignment="1" applyProtection="1">
      <alignment horizontal="center" vertical="center" wrapText="1"/>
    </xf>
    <xf numFmtId="0" fontId="4" fillId="6" borderId="6" xfId="0" applyNumberFormat="1" applyFont="1" applyFill="1" applyBorder="1" applyAlignment="1" applyProtection="1">
      <alignment horizontal="center" vertical="center" wrapText="1"/>
    </xf>
    <xf numFmtId="0" fontId="4" fillId="6" borderId="23" xfId="0" applyNumberFormat="1" applyFont="1" applyFill="1" applyBorder="1" applyAlignment="1" applyProtection="1">
      <alignment horizontal="center" vertical="center" wrapText="1"/>
    </xf>
    <xf numFmtId="0" fontId="4" fillId="6" borderId="24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4" fontId="7" fillId="7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</cellXfs>
  <cellStyles count="35">
    <cellStyle name="Normal 2" xfId="1"/>
    <cellStyle name="Normal 2 2" xfId="2"/>
    <cellStyle name="Normal 2 2 10" xfId="16"/>
    <cellStyle name="Normal 2 2 11" xfId="17"/>
    <cellStyle name="Normal 2 2 12" xfId="18"/>
    <cellStyle name="Normal 2 2 13" xfId="19"/>
    <cellStyle name="Normal 2 2 14" xfId="20"/>
    <cellStyle name="Normal 2 2 15" xfId="21"/>
    <cellStyle name="Normal 2 2 16" xfId="22"/>
    <cellStyle name="Normal 2 2 17" xfId="23"/>
    <cellStyle name="Normal 2 2 18" xfId="24"/>
    <cellStyle name="Normal 2 2 19" xfId="25"/>
    <cellStyle name="Normal 2 2 2" xfId="5"/>
    <cellStyle name="Normal 2 2 20" xfId="26"/>
    <cellStyle name="Normal 2 2 21" xfId="27"/>
    <cellStyle name="Normal 2 2 22" xfId="28"/>
    <cellStyle name="Normal 2 2 3" xfId="8"/>
    <cellStyle name="Normal 2 2 4" xfId="11"/>
    <cellStyle name="Normal 2 2 5" xfId="9"/>
    <cellStyle name="Normal 2 2 6" xfId="12"/>
    <cellStyle name="Normal 2 2 7" xfId="13"/>
    <cellStyle name="Normal 2 2 8" xfId="14"/>
    <cellStyle name="Normal 2 2 9" xfId="15"/>
    <cellStyle name="Normal 3" xfId="6"/>
    <cellStyle name="Normal 3 2" xfId="33"/>
    <cellStyle name="Normal 4" xfId="7"/>
    <cellStyle name="Normal 4 2" xfId="34"/>
    <cellStyle name="rgt_arm14_Money_900" xfId="10"/>
    <cellStyle name="Обычный" xfId="0" builtinId="0"/>
    <cellStyle name="Обычный 2" xfId="3"/>
    <cellStyle name="Обычный 3" xfId="4"/>
    <cellStyle name="Обычный 3 2" xfId="29"/>
    <cellStyle name="Процентный 2" xfId="31"/>
    <cellStyle name="Финансовый 3 2 2 2 2" xfId="32"/>
    <cellStyle name="Финансовый 3 2 2 2 2 2" xfId="3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 refreshError="1"/>
      <sheetData sheetId="1" refreshError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  <row r="6">
          <cell r="EF6">
            <v>1505329.9000000001</v>
          </cell>
        </row>
        <row r="7">
          <cell r="EF7">
            <v>139889.70000000001</v>
          </cell>
        </row>
        <row r="8">
          <cell r="EF8">
            <v>234044.40999999997</v>
          </cell>
        </row>
        <row r="9">
          <cell r="EF9">
            <v>178584.3</v>
          </cell>
        </row>
        <row r="10">
          <cell r="EF10">
            <v>163097.06</v>
          </cell>
        </row>
        <row r="11">
          <cell r="EF11">
            <v>253230.19999999998</v>
          </cell>
        </row>
        <row r="12">
          <cell r="EF12">
            <v>163097.06</v>
          </cell>
        </row>
        <row r="13">
          <cell r="EF13">
            <v>392704.94999999995</v>
          </cell>
        </row>
        <row r="14">
          <cell r="EF14">
            <v>1011353.927</v>
          </cell>
        </row>
        <row r="15">
          <cell r="EF15">
            <v>416811.11200000002</v>
          </cell>
        </row>
        <row r="16">
          <cell r="EF16">
            <v>94107.5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0"/>
  <sheetViews>
    <sheetView tabSelected="1" zoomScale="70" zoomScaleNormal="70" zoomScaleSheetLayoutView="110" workbookViewId="0">
      <pane xSplit="2" ySplit="6" topLeftCell="AT7" activePane="bottomRight" state="frozen"/>
      <selection activeCell="C10" sqref="C10"/>
      <selection pane="topRight" activeCell="C10" sqref="C10"/>
      <selection pane="bottomLeft" activeCell="C10" sqref="C10"/>
      <selection pane="bottomRight" activeCell="BB15" sqref="BB15"/>
    </sheetView>
  </sheetViews>
  <sheetFormatPr defaultRowHeight="17.25" x14ac:dyDescent="0.3"/>
  <cols>
    <col min="1" max="1" width="3.875" style="136" customWidth="1"/>
    <col min="2" max="2" width="14.25" style="136" customWidth="1"/>
    <col min="3" max="4" width="13.75" style="140" customWidth="1"/>
    <col min="5" max="5" width="13" style="140" customWidth="1"/>
    <col min="6" max="6" width="7.125" style="136" customWidth="1"/>
    <col min="7" max="7" width="12.75" style="140" customWidth="1"/>
    <col min="8" max="8" width="10.5" style="136" customWidth="1"/>
    <col min="9" max="9" width="8.5" style="136" customWidth="1"/>
    <col min="10" max="11" width="14.125" style="140" customWidth="1"/>
    <col min="12" max="12" width="13.75" style="140" customWidth="1"/>
    <col min="13" max="13" width="8.25" style="140" customWidth="1"/>
    <col min="14" max="14" width="8.125" style="136" customWidth="1"/>
    <col min="15" max="15" width="7.25" style="140" customWidth="1"/>
    <col min="16" max="16" width="14.75" style="140" customWidth="1"/>
    <col min="17" max="17" width="14" style="140" customWidth="1"/>
    <col min="18" max="18" width="15" style="140" customWidth="1"/>
    <col min="19" max="20" width="13.5" style="140" customWidth="1"/>
    <col min="21" max="21" width="7.5" style="140" customWidth="1"/>
    <col min="22" max="22" width="14.25" style="139" customWidth="1"/>
    <col min="23" max="24" width="8" style="140" customWidth="1"/>
    <col min="25" max="25" width="14.375" style="140" customWidth="1"/>
    <col min="26" max="26" width="16" style="140" customWidth="1"/>
    <col min="27" max="27" width="15.25" style="140" customWidth="1"/>
    <col min="28" max="28" width="11.25" style="140" customWidth="1"/>
    <col min="29" max="29" width="8.875" style="140" customWidth="1"/>
    <col min="30" max="30" width="9.5" style="140" customWidth="1"/>
    <col min="31" max="31" width="13.25" style="140" customWidth="1"/>
    <col min="32" max="32" width="15.75" style="139" customWidth="1"/>
    <col min="33" max="33" width="14.875" style="139" customWidth="1"/>
    <col min="34" max="34" width="13.875" style="139" customWidth="1"/>
    <col min="35" max="35" width="10.75" style="139" customWidth="1"/>
    <col min="36" max="36" width="14.625" style="139" customWidth="1"/>
    <col min="37" max="37" width="10" style="139" customWidth="1"/>
    <col min="38" max="38" width="10.375" style="139" customWidth="1"/>
    <col min="39" max="39" width="14" style="139" customWidth="1"/>
    <col min="40" max="40" width="12.625" style="139" customWidth="1"/>
    <col min="41" max="41" width="14.125" style="139" customWidth="1"/>
    <col min="42" max="42" width="12" style="139" customWidth="1"/>
    <col min="43" max="43" width="8.125" style="139" customWidth="1"/>
    <col min="44" max="44" width="9.125" style="139" customWidth="1"/>
    <col min="45" max="45" width="11.25" style="139" customWidth="1"/>
    <col min="46" max="46" width="14.75" style="140" customWidth="1"/>
    <col min="47" max="47" width="13.875" style="140" customWidth="1"/>
    <col min="48" max="48" width="13.75" style="140" customWidth="1"/>
    <col min="49" max="49" width="9.25" style="140" customWidth="1"/>
    <col min="50" max="50" width="13.125" style="191" customWidth="1"/>
    <col min="51" max="51" width="9.25" style="140" customWidth="1"/>
    <col min="52" max="52" width="7.75" style="140" customWidth="1"/>
    <col min="53" max="53" width="16.25" style="140" customWidth="1"/>
    <col min="54" max="54" width="13.875" style="140" customWidth="1"/>
    <col min="55" max="55" width="12.75" style="140" customWidth="1"/>
    <col min="56" max="56" width="12.5" style="140" customWidth="1"/>
    <col min="57" max="57" width="10.75" style="140" customWidth="1"/>
    <col min="58" max="58" width="8.125" style="140" customWidth="1"/>
    <col min="59" max="59" width="12.625" style="140" customWidth="1"/>
    <col min="60" max="60" width="13.375" style="140" customWidth="1"/>
    <col min="61" max="61" width="13.75" style="140" customWidth="1"/>
    <col min="62" max="62" width="13" style="140" customWidth="1"/>
    <col min="63" max="63" width="14.5" style="140" customWidth="1"/>
    <col min="64" max="64" width="14.5" style="191" customWidth="1"/>
    <col min="65" max="65" width="6.625" style="140" hidden="1" customWidth="1"/>
    <col min="66" max="66" width="8.25" style="140" customWidth="1"/>
    <col min="67" max="67" width="9.125" style="140" customWidth="1"/>
    <col min="68" max="68" width="14.375" style="140" customWidth="1"/>
    <col min="69" max="69" width="13.75" style="140" customWidth="1"/>
    <col min="70" max="70" width="12.5" style="140" customWidth="1"/>
    <col min="71" max="71" width="11.625" style="140" customWidth="1"/>
    <col min="72" max="72" width="9.5" style="140" customWidth="1"/>
    <col min="73" max="73" width="9.625" style="140" customWidth="1"/>
    <col min="74" max="74" width="13" style="140" customWidth="1"/>
    <col min="75" max="75" width="14.75" style="140" customWidth="1"/>
    <col min="76" max="76" width="13.125" style="140" customWidth="1"/>
    <col min="77" max="77" width="12.5" style="140" customWidth="1"/>
    <col min="78" max="78" width="8.625" style="140" customWidth="1"/>
    <col min="79" max="79" width="12.125" style="140" customWidth="1"/>
    <col min="80" max="80" width="9.625" style="140" customWidth="1"/>
    <col min="81" max="81" width="8.5" style="140" customWidth="1"/>
    <col min="82" max="82" width="14.75" style="140" customWidth="1"/>
    <col min="83" max="83" width="13.625" style="140" customWidth="1"/>
    <col min="84" max="84" width="14.5" style="140" customWidth="1"/>
    <col min="85" max="85" width="13.625" style="140" customWidth="1"/>
    <col min="86" max="86" width="11.625" style="140" customWidth="1"/>
    <col min="87" max="87" width="10.625" style="140" customWidth="1"/>
    <col min="88" max="88" width="13.375" style="140" customWidth="1"/>
    <col min="89" max="89" width="15" style="140" customWidth="1"/>
    <col min="90" max="90" width="14.75" style="140" customWidth="1"/>
    <col min="91" max="91" width="13.625" style="140" customWidth="1"/>
    <col min="92" max="92" width="10.625" style="140" customWidth="1"/>
    <col min="93" max="93" width="13.25" style="140" customWidth="1"/>
    <col min="94" max="94" width="11.5" style="140" customWidth="1"/>
    <col min="95" max="95" width="10" style="140" customWidth="1"/>
    <col min="96" max="96" width="14.875" style="140" customWidth="1"/>
    <col min="97" max="97" width="13.25" style="140" customWidth="1"/>
    <col min="98" max="98" width="10.25" style="140" customWidth="1"/>
    <col min="99" max="99" width="12.875" style="140" customWidth="1"/>
    <col min="100" max="100" width="10" style="140" customWidth="1"/>
    <col min="101" max="101" width="8.625" style="140" customWidth="1"/>
    <col min="102" max="102" width="10.875" style="140" customWidth="1"/>
    <col min="103" max="103" width="13.875" style="140" customWidth="1"/>
    <col min="104" max="105" width="13.25" style="140" customWidth="1"/>
    <col min="106" max="106" width="8.25" style="140" customWidth="1"/>
    <col min="107" max="107" width="10.375" style="140" customWidth="1"/>
    <col min="108" max="108" width="9.625" style="140" customWidth="1"/>
    <col min="109" max="109" width="12.75" style="140" customWidth="1"/>
    <col min="110" max="110" width="14.5" style="140" customWidth="1"/>
    <col min="111" max="111" width="13.375" style="140" customWidth="1"/>
    <col min="112" max="112" width="13.125" style="140" customWidth="1"/>
    <col min="113" max="113" width="11.875" style="140" customWidth="1"/>
    <col min="114" max="114" width="9.625" style="140" customWidth="1"/>
    <col min="115" max="115" width="11.625" style="140" customWidth="1"/>
    <col min="116" max="116" width="11.75" style="140" customWidth="1"/>
    <col min="117" max="117" width="11.125" style="140" customWidth="1"/>
    <col min="118" max="118" width="10.75" style="140" customWidth="1"/>
    <col min="119" max="119" width="11" style="140" customWidth="1"/>
    <col min="120" max="120" width="5.875" style="140" customWidth="1"/>
    <col min="121" max="121" width="11.625" style="139" customWidth="1"/>
    <col min="122" max="122" width="6.625" style="139" customWidth="1"/>
    <col min="123" max="123" width="7" style="140" customWidth="1"/>
    <col min="124" max="124" width="11.125" style="140" customWidth="1"/>
    <col min="125" max="125" width="11.625" style="140" customWidth="1"/>
    <col min="126" max="126" width="10.875" style="140" customWidth="1"/>
    <col min="127" max="127" width="8.75" style="140" customWidth="1"/>
    <col min="128" max="128" width="6.125" style="140" customWidth="1"/>
    <col min="129" max="129" width="11.375" style="140" customWidth="1"/>
    <col min="130" max="130" width="11.5" style="140" customWidth="1"/>
    <col min="131" max="131" width="11.375" style="140" customWidth="1"/>
    <col min="132" max="132" width="7" style="140" customWidth="1"/>
    <col min="133" max="133" width="5.125" style="140" customWidth="1"/>
    <col min="134" max="134" width="5.625" style="140" customWidth="1"/>
    <col min="135" max="135" width="12.375" style="140" customWidth="1"/>
    <col min="136" max="16384" width="9" style="136"/>
  </cols>
  <sheetData>
    <row r="1" spans="1:139" ht="18.75" customHeight="1" x14ac:dyDescent="0.3">
      <c r="B1" s="137"/>
      <c r="C1" s="243" t="s">
        <v>118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138"/>
      <c r="AG1" s="138"/>
      <c r="AH1" s="138"/>
      <c r="AI1" s="138"/>
      <c r="AJ1" s="138"/>
      <c r="AK1" s="138"/>
      <c r="AL1" s="138"/>
      <c r="CY1" s="140" t="s">
        <v>126</v>
      </c>
    </row>
    <row r="2" spans="1:139" ht="21.75" customHeight="1" x14ac:dyDescent="0.3">
      <c r="A2" s="141"/>
      <c r="B2" s="142"/>
      <c r="C2" s="247" t="s">
        <v>147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3"/>
      <c r="AU2" s="143"/>
      <c r="AV2" s="143"/>
      <c r="AW2" s="143"/>
      <c r="AX2" s="192"/>
      <c r="AY2" s="143"/>
      <c r="AZ2" s="143"/>
      <c r="BA2" s="143"/>
      <c r="BB2" s="143"/>
      <c r="BC2" s="145"/>
      <c r="BD2" s="145"/>
      <c r="BE2" s="145"/>
      <c r="BF2" s="145"/>
      <c r="BG2" s="145"/>
      <c r="BH2" s="145"/>
      <c r="BI2" s="145"/>
      <c r="BJ2" s="145"/>
      <c r="BK2" s="145"/>
      <c r="BL2" s="194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235"/>
      <c r="CB2" s="235"/>
      <c r="CC2" s="235"/>
      <c r="CD2" s="235"/>
      <c r="CE2" s="235"/>
      <c r="CF2" s="235"/>
      <c r="CG2" s="235"/>
      <c r="CH2" s="235"/>
      <c r="CI2" s="146"/>
      <c r="CJ2" s="146"/>
      <c r="CK2" s="146"/>
      <c r="CL2" s="146"/>
      <c r="CM2" s="146"/>
      <c r="CN2" s="146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</row>
    <row r="3" spans="1:139" ht="13.5" customHeight="1" x14ac:dyDescent="0.3">
      <c r="A3" s="147"/>
      <c r="B3" s="148"/>
      <c r="C3" s="149"/>
      <c r="D3" s="149"/>
      <c r="E3" s="149"/>
      <c r="F3" s="150"/>
      <c r="G3" s="149"/>
      <c r="H3" s="150"/>
      <c r="I3" s="150"/>
      <c r="J3" s="149"/>
      <c r="K3" s="149"/>
      <c r="L3" s="149"/>
      <c r="M3" s="149"/>
      <c r="N3" s="150"/>
      <c r="O3" s="224" t="s">
        <v>65</v>
      </c>
      <c r="P3" s="224"/>
      <c r="Q3" s="224"/>
      <c r="R3" s="152"/>
      <c r="S3" s="152"/>
      <c r="T3" s="152"/>
      <c r="U3" s="152"/>
      <c r="V3" s="158"/>
      <c r="W3" s="152"/>
      <c r="X3" s="152"/>
      <c r="Y3" s="152"/>
      <c r="Z3" s="152"/>
      <c r="AA3" s="152"/>
      <c r="AB3" s="152"/>
      <c r="AC3" s="152"/>
      <c r="AD3" s="224" t="s">
        <v>65</v>
      </c>
      <c r="AE3" s="224"/>
      <c r="AF3" s="153"/>
      <c r="AG3" s="153"/>
      <c r="AH3" s="153"/>
      <c r="AI3" s="153"/>
      <c r="AJ3" s="153"/>
      <c r="AK3" s="153"/>
      <c r="AL3" s="153"/>
      <c r="AM3" s="154"/>
      <c r="AN3" s="154"/>
      <c r="AO3" s="154"/>
      <c r="AP3" s="154"/>
      <c r="AQ3" s="154"/>
      <c r="AR3" s="230" t="s">
        <v>65</v>
      </c>
      <c r="AS3" s="230"/>
      <c r="AT3" s="151"/>
      <c r="AU3" s="155"/>
      <c r="AV3" s="155"/>
      <c r="AW3" s="155"/>
      <c r="AX3" s="193"/>
      <c r="AY3" s="155"/>
      <c r="AZ3" s="155"/>
      <c r="BA3" s="155"/>
      <c r="BB3" s="155"/>
      <c r="BC3" s="157"/>
      <c r="BD3" s="157"/>
      <c r="BE3" s="157"/>
      <c r="BF3" s="224" t="s">
        <v>65</v>
      </c>
      <c r="BG3" s="224"/>
      <c r="BH3" s="156"/>
      <c r="BI3" s="156"/>
      <c r="BJ3" s="156"/>
      <c r="BK3" s="156"/>
      <c r="BL3" s="195"/>
      <c r="BM3" s="156"/>
      <c r="BN3" s="156"/>
      <c r="BO3" s="156"/>
      <c r="BP3" s="156"/>
      <c r="BQ3" s="156"/>
      <c r="BR3" s="157"/>
      <c r="BS3" s="157"/>
      <c r="BT3" s="157"/>
      <c r="BU3" s="224" t="s">
        <v>65</v>
      </c>
      <c r="BV3" s="224"/>
      <c r="BW3" s="155"/>
      <c r="BX3" s="155"/>
      <c r="BY3" s="155"/>
      <c r="BZ3" s="155"/>
      <c r="CA3" s="156"/>
      <c r="CB3" s="156"/>
      <c r="CC3" s="156"/>
      <c r="CD3" s="156"/>
      <c r="CE3" s="156"/>
      <c r="CF3" s="156"/>
      <c r="CG3" s="156"/>
      <c r="CH3" s="156"/>
      <c r="CI3" s="224" t="s">
        <v>65</v>
      </c>
      <c r="CJ3" s="224"/>
      <c r="CK3" s="157"/>
      <c r="CL3" s="157"/>
      <c r="CM3" s="157"/>
      <c r="CN3" s="157"/>
      <c r="CO3" s="156"/>
      <c r="CP3" s="156"/>
      <c r="CQ3" s="156"/>
      <c r="CR3" s="156"/>
      <c r="CS3" s="156"/>
      <c r="CT3" s="156"/>
      <c r="CU3" s="156"/>
      <c r="CV3" s="156"/>
      <c r="CW3" s="157"/>
      <c r="CX3" s="155" t="s">
        <v>65</v>
      </c>
      <c r="CY3" s="157"/>
      <c r="CZ3" s="157"/>
      <c r="DA3" s="157"/>
      <c r="DB3" s="157"/>
      <c r="DC3" s="157"/>
      <c r="DD3" s="157"/>
      <c r="DE3" s="156"/>
      <c r="DF3" s="156"/>
      <c r="DG3" s="156"/>
      <c r="DH3" s="156"/>
      <c r="DI3" s="156"/>
      <c r="DJ3" s="156"/>
      <c r="DK3" s="157"/>
      <c r="DL3" s="155"/>
    </row>
    <row r="4" spans="1:139" s="159" customFormat="1" ht="51" customHeight="1" x14ac:dyDescent="0.25">
      <c r="A4" s="219" t="s">
        <v>58</v>
      </c>
      <c r="B4" s="220" t="s">
        <v>56</v>
      </c>
      <c r="C4" s="227" t="s">
        <v>124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9"/>
      <c r="Q4" s="221" t="s">
        <v>138</v>
      </c>
      <c r="R4" s="248" t="s">
        <v>117</v>
      </c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50"/>
      <c r="AF4" s="232" t="s">
        <v>132</v>
      </c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4"/>
      <c r="AT4" s="241" t="s">
        <v>130</v>
      </c>
      <c r="AU4" s="241"/>
      <c r="AV4" s="241"/>
      <c r="AW4" s="241"/>
      <c r="AX4" s="241"/>
      <c r="AY4" s="241"/>
      <c r="AZ4" s="241"/>
      <c r="BA4" s="241"/>
      <c r="BB4" s="241"/>
      <c r="BC4" s="241"/>
      <c r="BD4" s="241"/>
      <c r="BE4" s="241"/>
      <c r="BF4" s="241"/>
      <c r="BG4" s="242"/>
      <c r="BH4" s="241" t="s">
        <v>133</v>
      </c>
      <c r="BI4" s="241"/>
      <c r="BJ4" s="241"/>
      <c r="BK4" s="241"/>
      <c r="BL4" s="241"/>
      <c r="BM4" s="241"/>
      <c r="BN4" s="241"/>
      <c r="BO4" s="241"/>
      <c r="BP4" s="241"/>
      <c r="BQ4" s="241"/>
      <c r="BR4" s="241"/>
      <c r="BS4" s="241"/>
      <c r="BT4" s="241"/>
      <c r="BU4" s="241"/>
      <c r="BV4" s="242"/>
      <c r="BW4" s="245" t="s">
        <v>39</v>
      </c>
      <c r="BX4" s="245"/>
      <c r="BY4" s="245"/>
      <c r="BZ4" s="245"/>
      <c r="CA4" s="245"/>
      <c r="CB4" s="245"/>
      <c r="CC4" s="245"/>
      <c r="CD4" s="245"/>
      <c r="CE4" s="245"/>
      <c r="CF4" s="245"/>
      <c r="CG4" s="245"/>
      <c r="CH4" s="245"/>
      <c r="CI4" s="245"/>
      <c r="CJ4" s="245"/>
      <c r="CK4" s="241" t="s">
        <v>40</v>
      </c>
      <c r="CL4" s="241"/>
      <c r="CM4" s="241"/>
      <c r="CN4" s="241"/>
      <c r="CO4" s="241"/>
      <c r="CP4" s="241"/>
      <c r="CQ4" s="241"/>
      <c r="CR4" s="241"/>
      <c r="CS4" s="241"/>
      <c r="CT4" s="241"/>
      <c r="CU4" s="241"/>
      <c r="CV4" s="241"/>
      <c r="CW4" s="241"/>
      <c r="CX4" s="242"/>
      <c r="CY4" s="241" t="s">
        <v>41</v>
      </c>
      <c r="CZ4" s="241"/>
      <c r="DA4" s="241"/>
      <c r="DB4" s="241"/>
      <c r="DC4" s="241"/>
      <c r="DD4" s="241"/>
      <c r="DE4" s="241"/>
      <c r="DF4" s="241"/>
      <c r="DG4" s="241"/>
      <c r="DH4" s="241"/>
      <c r="DI4" s="241"/>
      <c r="DJ4" s="241"/>
      <c r="DK4" s="241"/>
      <c r="DL4" s="242"/>
      <c r="DM4" s="252" t="s">
        <v>121</v>
      </c>
      <c r="DN4" s="253"/>
      <c r="DO4" s="253"/>
      <c r="DP4" s="253"/>
      <c r="DQ4" s="253"/>
      <c r="DR4" s="253"/>
      <c r="DS4" s="253"/>
      <c r="DT4" s="253"/>
      <c r="DU4" s="253"/>
      <c r="DV4" s="253"/>
      <c r="DW4" s="253"/>
      <c r="DX4" s="253"/>
      <c r="DY4" s="253"/>
      <c r="DZ4" s="253"/>
      <c r="EA4" s="253"/>
      <c r="EB4" s="253"/>
      <c r="EC4" s="253"/>
      <c r="ED4" s="253"/>
      <c r="EE4" s="254"/>
    </row>
    <row r="5" spans="1:139" s="147" customFormat="1" ht="29.25" customHeight="1" x14ac:dyDescent="0.25">
      <c r="A5" s="219"/>
      <c r="B5" s="220"/>
      <c r="C5" s="238" t="s">
        <v>129</v>
      </c>
      <c r="D5" s="238"/>
      <c r="E5" s="238"/>
      <c r="F5" s="238"/>
      <c r="G5" s="238"/>
      <c r="H5" s="238"/>
      <c r="I5" s="238"/>
      <c r="J5" s="228" t="s">
        <v>135</v>
      </c>
      <c r="K5" s="228"/>
      <c r="L5" s="228"/>
      <c r="M5" s="228"/>
      <c r="N5" s="229"/>
      <c r="O5" s="225" t="s">
        <v>139</v>
      </c>
      <c r="P5" s="225" t="s">
        <v>137</v>
      </c>
      <c r="Q5" s="222"/>
      <c r="R5" s="251" t="s">
        <v>128</v>
      </c>
      <c r="S5" s="236"/>
      <c r="T5" s="236"/>
      <c r="U5" s="236"/>
      <c r="V5" s="236"/>
      <c r="W5" s="236"/>
      <c r="X5" s="237"/>
      <c r="Y5" s="231" t="s">
        <v>136</v>
      </c>
      <c r="Z5" s="231"/>
      <c r="AA5" s="231"/>
      <c r="AB5" s="231"/>
      <c r="AC5" s="231"/>
      <c r="AD5" s="225" t="str">
        <f>O5</f>
        <v>2023թ. ծրագրի  աճը 2022թ.        ծրագրի համեմատ /%/</v>
      </c>
      <c r="AE5" s="225" t="str">
        <f>P5</f>
        <v>2023թ. փաստ. աճը 2022թ. փաստ       համեմատ    /հազ. դրամ./</v>
      </c>
      <c r="AF5" s="246" t="s">
        <v>128</v>
      </c>
      <c r="AG5" s="246"/>
      <c r="AH5" s="246"/>
      <c r="AI5" s="246"/>
      <c r="AJ5" s="246"/>
      <c r="AK5" s="246"/>
      <c r="AL5" s="246"/>
      <c r="AM5" s="228" t="s">
        <v>135</v>
      </c>
      <c r="AN5" s="228"/>
      <c r="AO5" s="228"/>
      <c r="AP5" s="228"/>
      <c r="AQ5" s="228"/>
      <c r="AR5" s="239" t="str">
        <f>AD5</f>
        <v>2023թ. ծրագրի  աճը 2022թ.        ծրագրի համեմատ /%/</v>
      </c>
      <c r="AS5" s="239" t="str">
        <f>AE5</f>
        <v>2023թ. փաստ. աճը 2022թ. փաստ       համեմատ    /հազ. դրամ./</v>
      </c>
      <c r="AT5" s="238" t="s">
        <v>129</v>
      </c>
      <c r="AU5" s="238"/>
      <c r="AV5" s="238"/>
      <c r="AW5" s="238"/>
      <c r="AX5" s="238"/>
      <c r="AY5" s="238"/>
      <c r="AZ5" s="238"/>
      <c r="BA5" s="231" t="s">
        <v>136</v>
      </c>
      <c r="BB5" s="231"/>
      <c r="BC5" s="231"/>
      <c r="BD5" s="231"/>
      <c r="BE5" s="231"/>
      <c r="BF5" s="225" t="str">
        <f>AR5</f>
        <v>2023թ. ծրագրի  աճը 2022թ.        ծրագրի համեմատ /%/</v>
      </c>
      <c r="BG5" s="225" t="str">
        <f>AS5</f>
        <v>2023թ. փաստ. աճը 2022թ. փաստ       համեմատ    /հազ. դրամ./</v>
      </c>
      <c r="BH5" s="236" t="s">
        <v>129</v>
      </c>
      <c r="BI5" s="236"/>
      <c r="BJ5" s="236"/>
      <c r="BK5" s="236"/>
      <c r="BL5" s="236"/>
      <c r="BM5" s="236"/>
      <c r="BN5" s="236"/>
      <c r="BO5" s="237"/>
      <c r="BP5" s="227" t="s">
        <v>136</v>
      </c>
      <c r="BQ5" s="228"/>
      <c r="BR5" s="228"/>
      <c r="BS5" s="228"/>
      <c r="BT5" s="229"/>
      <c r="BU5" s="225" t="str">
        <f>BF5</f>
        <v>2023թ. ծրագրի  աճը 2022թ.        ծրագրի համեմատ /%/</v>
      </c>
      <c r="BV5" s="225" t="str">
        <f>BG5</f>
        <v>2023թ. փաստ. աճը 2022թ. փաստ       համեմատ    /հազ. դրամ./</v>
      </c>
      <c r="BW5" s="238" t="s">
        <v>129</v>
      </c>
      <c r="BX5" s="238"/>
      <c r="BY5" s="238"/>
      <c r="BZ5" s="238"/>
      <c r="CA5" s="238"/>
      <c r="CB5" s="238"/>
      <c r="CC5" s="238"/>
      <c r="CD5" s="245" t="s">
        <v>136</v>
      </c>
      <c r="CE5" s="245"/>
      <c r="CF5" s="245"/>
      <c r="CG5" s="245"/>
      <c r="CH5" s="245"/>
      <c r="CI5" s="256" t="str">
        <f>BU5</f>
        <v>2023թ. ծրագրի  աճը 2022թ.        ծրագրի համեմատ /%/</v>
      </c>
      <c r="CJ5" s="244" t="str">
        <f>BV5</f>
        <v>2023թ. փաստ. աճը 2022թ. փաստ       համեմատ    /հազ. դրամ./</v>
      </c>
      <c r="CK5" s="238" t="s">
        <v>129</v>
      </c>
      <c r="CL5" s="238"/>
      <c r="CM5" s="238"/>
      <c r="CN5" s="238"/>
      <c r="CO5" s="238"/>
      <c r="CP5" s="238"/>
      <c r="CQ5" s="238"/>
      <c r="CR5" s="231" t="s">
        <v>136</v>
      </c>
      <c r="CS5" s="231"/>
      <c r="CT5" s="231"/>
      <c r="CU5" s="231"/>
      <c r="CV5" s="231"/>
      <c r="CW5" s="225" t="str">
        <f>CI5</f>
        <v>2023թ. ծրագրի  աճը 2022թ.        ծրագրի համեմատ /%/</v>
      </c>
      <c r="CX5" s="225" t="str">
        <f>CJ5</f>
        <v>2023թ. փաստ. աճը 2022թ. փաստ       համեմատ    /հազ. դրամ./</v>
      </c>
      <c r="CY5" s="238" t="s">
        <v>129</v>
      </c>
      <c r="CZ5" s="238"/>
      <c r="DA5" s="238"/>
      <c r="DB5" s="238"/>
      <c r="DC5" s="238"/>
      <c r="DD5" s="238"/>
      <c r="DE5" s="238"/>
      <c r="DF5" s="231" t="s">
        <v>135</v>
      </c>
      <c r="DG5" s="231"/>
      <c r="DH5" s="231"/>
      <c r="DI5" s="231"/>
      <c r="DJ5" s="231"/>
      <c r="DK5" s="225" t="str">
        <f>CW5</f>
        <v>2023թ. ծրագրի  աճը 2022թ.        ծրագրի համեմատ /%/</v>
      </c>
      <c r="DL5" s="225" t="str">
        <f>CX5</f>
        <v>2023թ. փաստ. աճը 2022թ. փաստ       համեմատ    /հազ. դրամ./</v>
      </c>
      <c r="DM5" s="251" t="s">
        <v>129</v>
      </c>
      <c r="DN5" s="236"/>
      <c r="DO5" s="236"/>
      <c r="DP5" s="236"/>
      <c r="DQ5" s="236"/>
      <c r="DR5" s="236"/>
      <c r="DS5" s="237"/>
      <c r="DT5" s="231" t="s">
        <v>135</v>
      </c>
      <c r="DU5" s="231"/>
      <c r="DV5" s="231"/>
      <c r="DW5" s="231"/>
      <c r="DX5" s="231"/>
      <c r="DY5" s="231"/>
      <c r="DZ5" s="231"/>
      <c r="EA5" s="231"/>
      <c r="EB5" s="231"/>
      <c r="EC5" s="231"/>
      <c r="ED5" s="225" t="str">
        <f>DK5</f>
        <v>2023թ. ծրագրի  աճը 2022թ.        ծրագրի համեմատ /%/</v>
      </c>
      <c r="EE5" s="225" t="str">
        <f>DL5</f>
        <v>2023թ. փաստ. աճը 2022թ. փաստ       համեմատ    /հազ. դրամ./</v>
      </c>
    </row>
    <row r="6" spans="1:139" s="147" customFormat="1" ht="151.5" customHeight="1" x14ac:dyDescent="0.25">
      <c r="A6" s="219"/>
      <c r="B6" s="220"/>
      <c r="C6" s="162" t="s">
        <v>122</v>
      </c>
      <c r="D6" s="162" t="s">
        <v>123</v>
      </c>
      <c r="E6" s="196" t="s">
        <v>134</v>
      </c>
      <c r="F6" s="161" t="s">
        <v>125</v>
      </c>
      <c r="G6" s="161" t="s">
        <v>143</v>
      </c>
      <c r="H6" s="168" t="s">
        <v>145</v>
      </c>
      <c r="I6" s="168" t="s">
        <v>146</v>
      </c>
      <c r="J6" s="163" t="s">
        <v>144</v>
      </c>
      <c r="K6" s="164" t="str">
        <f>E6</f>
        <v>ծրագիր 1-ին կիսամյակ</v>
      </c>
      <c r="L6" s="161" t="str">
        <f>G6</f>
        <v xml:space="preserve">փաստ.                  1--ին կիսամյակ                                  </v>
      </c>
      <c r="M6" s="165" t="str">
        <f>H6</f>
        <v>1-ին կիսամյակի կատ. %-ը 1 -ին կիսամյակի պլանի նկատմամբ</v>
      </c>
      <c r="N6" s="168" t="str">
        <f>I6</f>
        <v>1-ին կիսամյակի  կատ. %-ը
տարեկան պլանի նկատմամբ</v>
      </c>
      <c r="O6" s="226"/>
      <c r="P6" s="226"/>
      <c r="Q6" s="223"/>
      <c r="R6" s="163" t="s">
        <v>119</v>
      </c>
      <c r="S6" s="162" t="s">
        <v>120</v>
      </c>
      <c r="T6" s="160" t="str">
        <f>K6</f>
        <v>ծրագիր 1-ին կիսամյակ</v>
      </c>
      <c r="U6" s="161" t="s">
        <v>125</v>
      </c>
      <c r="V6" s="161" t="str">
        <f>L6</f>
        <v xml:space="preserve">փաստ.                  1--ին կիսամյակ                                  </v>
      </c>
      <c r="W6" s="168" t="str">
        <f>M6</f>
        <v>1-ին կիսամյակի կատ. %-ը 1 -ին կիսամյակի պլանի նկատմամբ</v>
      </c>
      <c r="X6" s="168" t="str">
        <f>N6</f>
        <v>1-ին կիսամյակի  կատ. %-ը
տարեկան պլանի նկատմամբ</v>
      </c>
      <c r="Y6" s="163" t="str">
        <f>J6</f>
        <v xml:space="preserve">ծրագիր 
տարեկան 30.06.2023թ. դրությամբ                                                                                                         </v>
      </c>
      <c r="Z6" s="164" t="str">
        <f>T6</f>
        <v>ծրագիր 1-ին կիսամյակ</v>
      </c>
      <c r="AA6" s="161" t="str">
        <f>V6</f>
        <v xml:space="preserve">փաստ.                  1--ին կիսամյակ                                  </v>
      </c>
      <c r="AB6" s="165" t="str">
        <f>W6</f>
        <v>1-ին կիսամյակի կատ. %-ը 1 -ին կիսամյակի պլանի նկատմամբ</v>
      </c>
      <c r="AC6" s="168" t="str">
        <f>X6</f>
        <v>1-ին կիսամյակի  կատ. %-ը
տարեկան պլանի նկատմամբ</v>
      </c>
      <c r="AD6" s="226"/>
      <c r="AE6" s="226"/>
      <c r="AF6" s="163" t="s">
        <v>119</v>
      </c>
      <c r="AG6" s="163" t="s">
        <v>120</v>
      </c>
      <c r="AH6" s="160" t="str">
        <f>Z6</f>
        <v>ծրագիր 1-ին կիսամյակ</v>
      </c>
      <c r="AI6" s="161" t="s">
        <v>125</v>
      </c>
      <c r="AJ6" s="161" t="str">
        <f>AA6</f>
        <v xml:space="preserve">փաստ.                  1--ին կիսամյակ                                  </v>
      </c>
      <c r="AK6" s="168" t="str">
        <f>AB6</f>
        <v>1-ին կիսամյակի կատ. %-ը 1 -ին կիսամյակի պլանի նկատմամբ</v>
      </c>
      <c r="AL6" s="168" t="str">
        <f>AC6</f>
        <v>1-ին կիսամյակի  կատ. %-ը
տարեկան պլանի նկատմամբ</v>
      </c>
      <c r="AM6" s="163" t="str">
        <f>Y6</f>
        <v xml:space="preserve">ծրագիր 
տարեկան 30.06.2023թ. դրությամբ                                                                                                         </v>
      </c>
      <c r="AN6" s="164" t="str">
        <f>AH6</f>
        <v>ծրագիր 1-ին կիսամյակ</v>
      </c>
      <c r="AO6" s="161" t="str">
        <f>AJ6</f>
        <v xml:space="preserve">փաստ.                  1--ին կիսամյակ                                  </v>
      </c>
      <c r="AP6" s="165" t="str">
        <f>AK6</f>
        <v>1-ին կիսամյակի կատ. %-ը 1 -ին կիսամյակի պլանի նկատմամբ</v>
      </c>
      <c r="AQ6" s="168" t="str">
        <f>AL6</f>
        <v>1-ին կիսամյակի  կատ. %-ը
տարեկան պլանի նկատմամբ</v>
      </c>
      <c r="AR6" s="240"/>
      <c r="AS6" s="240"/>
      <c r="AT6" s="163" t="s">
        <v>119</v>
      </c>
      <c r="AU6" s="162" t="s">
        <v>120</v>
      </c>
      <c r="AV6" s="160" t="str">
        <f>AN6</f>
        <v>ծրագիր 1-ին կիսամյակ</v>
      </c>
      <c r="AW6" s="161" t="s">
        <v>125</v>
      </c>
      <c r="AX6" s="161" t="str">
        <f>AO6</f>
        <v xml:space="preserve">փաստ.                  1--ին կիսամյակ                                  </v>
      </c>
      <c r="AY6" s="168" t="str">
        <f>AP6</f>
        <v>1-ին կիսամյակի կատ. %-ը 1 -ին կիսամյակի պլանի նկատմամբ</v>
      </c>
      <c r="AZ6" s="168" t="str">
        <f>AQ6</f>
        <v>1-ին կիսամյակի  կատ. %-ը
տարեկան պլանի նկատմամբ</v>
      </c>
      <c r="BA6" s="163" t="str">
        <f>AM6</f>
        <v xml:space="preserve">ծրագիր 
տարեկան 30.06.2023թ. դրությամբ                                                                                                         </v>
      </c>
      <c r="BB6" s="164" t="str">
        <f>AV6</f>
        <v>ծրագիր 1-ին կիսամյակ</v>
      </c>
      <c r="BC6" s="161" t="str">
        <f>AX6</f>
        <v xml:space="preserve">փաստ.                  1--ին կիսամյակ                                  </v>
      </c>
      <c r="BD6" s="165" t="str">
        <f>AY6</f>
        <v>1-ին կիսամյակի կատ. %-ը 1 -ին կիսամյակի պլանի նկատմամբ</v>
      </c>
      <c r="BE6" s="168" t="str">
        <f>AZ6</f>
        <v>1-ին կիսամյակի  կատ. %-ը
տարեկան պլանի նկատմամբ</v>
      </c>
      <c r="BF6" s="226"/>
      <c r="BG6" s="226"/>
      <c r="BH6" s="162" t="s">
        <v>119</v>
      </c>
      <c r="BI6" s="162" t="s">
        <v>120</v>
      </c>
      <c r="BJ6" s="160" t="str">
        <f>BB6</f>
        <v>ծրագիր 1-ին կիսամյակ</v>
      </c>
      <c r="BK6" s="161" t="s">
        <v>125</v>
      </c>
      <c r="BL6" s="161" t="str">
        <f>BC6</f>
        <v xml:space="preserve">փաստ.                  1--ին կիսամյակ                                  </v>
      </c>
      <c r="BM6" s="161" t="s">
        <v>57</v>
      </c>
      <c r="BN6" s="168" t="str">
        <f>BD6</f>
        <v>1-ին կիսամյակի կատ. %-ը 1 -ին կիսամյակի պլանի նկատմամբ</v>
      </c>
      <c r="BO6" s="168" t="str">
        <f>BE6</f>
        <v>1-ին կիսամյակի  կատ. %-ը
տարեկան պլանի նկատմամբ</v>
      </c>
      <c r="BP6" s="163" t="str">
        <f>BA6</f>
        <v xml:space="preserve">ծրագիր 
տարեկան 30.06.2023թ. դրությամբ                                                                                                         </v>
      </c>
      <c r="BQ6" s="164" t="str">
        <f>AU6</f>
        <v xml:space="preserve">փաստ
տարեկան                                                                                                            </v>
      </c>
      <c r="BR6" s="161" t="str">
        <f>BL6</f>
        <v xml:space="preserve">փաստ.                  1--ին կիսամյակ                                  </v>
      </c>
      <c r="BS6" s="165" t="str">
        <f>BN6</f>
        <v>1-ին կիսամյակի կատ. %-ը 1 -ին կիսամյակի պլանի նկատմամբ</v>
      </c>
      <c r="BT6" s="169" t="str">
        <f>BO6</f>
        <v>1-ին կիսամյակի  կատ. %-ը
տարեկան պլանի նկատմամբ</v>
      </c>
      <c r="BU6" s="226"/>
      <c r="BV6" s="226"/>
      <c r="BW6" s="162" t="s">
        <v>119</v>
      </c>
      <c r="BX6" s="162" t="s">
        <v>120</v>
      </c>
      <c r="BY6" s="160" t="str">
        <f>E6</f>
        <v>ծրագիր 1-ին կիսամյակ</v>
      </c>
      <c r="BZ6" s="161" t="s">
        <v>125</v>
      </c>
      <c r="CA6" s="161" t="str">
        <f>CF6</f>
        <v xml:space="preserve">փաստ.                  1--ին կիսամյակ                                  </v>
      </c>
      <c r="CB6" s="168" t="str">
        <f>CG6</f>
        <v>1-ին կիսամյակի կատ. %-ը 1 -ին կիսամյակի պլանի նկատմամբ</v>
      </c>
      <c r="CC6" s="168" t="str">
        <f>CH6</f>
        <v>1-ին կիսամյակի  կատ. %-ը
տարեկան պլանի նկատմամբ</v>
      </c>
      <c r="CD6" s="163" t="str">
        <f>BP6</f>
        <v xml:space="preserve">ծրագիր 
տարեկան 30.06.2023թ. դրությամբ                                                                                                         </v>
      </c>
      <c r="CE6" s="164" t="str">
        <f>BQ6</f>
        <v xml:space="preserve">փաստ
տարեկան                                                                                                            </v>
      </c>
      <c r="CF6" s="161" t="str">
        <f>BR6</f>
        <v xml:space="preserve">փաստ.                  1--ին կիսամյակ                                  </v>
      </c>
      <c r="CG6" s="165" t="str">
        <f>BS6</f>
        <v>1-ին կիսամյակի կատ. %-ը 1 -ին կիսամյակի պլանի նկատմամբ</v>
      </c>
      <c r="CH6" s="168" t="str">
        <f>BT6</f>
        <v>1-ին կիսամյակի  կատ. %-ը
տարեկան պլանի նկատմամբ</v>
      </c>
      <c r="CI6" s="226"/>
      <c r="CJ6" s="244"/>
      <c r="CK6" s="162" t="s">
        <v>119</v>
      </c>
      <c r="CL6" s="163" t="s">
        <v>120</v>
      </c>
      <c r="CM6" s="160" t="str">
        <f>BY6</f>
        <v>ծրագիր 1-ին կիսամյակ</v>
      </c>
      <c r="CN6" s="161" t="s">
        <v>125</v>
      </c>
      <c r="CO6" s="161" t="str">
        <f>CF6</f>
        <v xml:space="preserve">փաստ.                  1--ին կիսամյակ                                  </v>
      </c>
      <c r="CP6" s="168" t="str">
        <f>CG6</f>
        <v>1-ին կիսամյակի կատ. %-ը 1 -ին կիսամյակի պլանի նկատմամբ</v>
      </c>
      <c r="CQ6" s="168" t="str">
        <f>CH6</f>
        <v>1-ին կիսամյակի  կատ. %-ը
տարեկան պլանի նկատմամբ</v>
      </c>
      <c r="CR6" s="163" t="str">
        <f>CD6</f>
        <v xml:space="preserve">ծրագիր 
տարեկան 30.06.2023թ. դրությամբ                                                                                                         </v>
      </c>
      <c r="CS6" s="164" t="str">
        <f>CM6</f>
        <v>ծրագիր 1-ին կիսամյակ</v>
      </c>
      <c r="CT6" s="161" t="str">
        <f>CO6</f>
        <v xml:space="preserve">փաստ.                  1--ին կիսամյակ                                  </v>
      </c>
      <c r="CU6" s="165" t="str">
        <f>CP6</f>
        <v>1-ին կիսամյակի կատ. %-ը 1 -ին կիսամյակի պլանի նկատմամբ</v>
      </c>
      <c r="CV6" s="168" t="str">
        <f>CQ6</f>
        <v>1-ին կիսամյակի  կատ. %-ը
տարեկան պլանի նկատմամբ</v>
      </c>
      <c r="CW6" s="226"/>
      <c r="CX6" s="226"/>
      <c r="CY6" s="163" t="s">
        <v>119</v>
      </c>
      <c r="CZ6" s="162" t="s">
        <v>120</v>
      </c>
      <c r="DA6" s="160" t="str">
        <f>CS6</f>
        <v>ծրագիր 1-ին կիսամյակ</v>
      </c>
      <c r="DB6" s="161" t="s">
        <v>125</v>
      </c>
      <c r="DC6" s="161" t="str">
        <f>CT6</f>
        <v xml:space="preserve">փաստ.                  1--ին կիսամյակ                                  </v>
      </c>
      <c r="DD6" s="168" t="str">
        <f>CU6</f>
        <v>1-ին կիսամյակի կատ. %-ը 1 -ին կիսամյակի պլանի նկատմամբ</v>
      </c>
      <c r="DE6" s="168" t="str">
        <f>CV6</f>
        <v>1-ին կիսամյակի  կատ. %-ը
տարեկան պլանի նկատմամբ</v>
      </c>
      <c r="DF6" s="163" t="str">
        <f>CR6</f>
        <v xml:space="preserve">ծրագիր 
տարեկան 30.06.2023թ. դրությամբ                                                                                                         </v>
      </c>
      <c r="DG6" s="162" t="s">
        <v>141</v>
      </c>
      <c r="DH6" s="161" t="str">
        <f>DC6</f>
        <v xml:space="preserve">փաստ.                  1--ին կիսամյակ                                  </v>
      </c>
      <c r="DI6" s="165" t="str">
        <f>DD6</f>
        <v>1-ին կիսամյակի կատ. %-ը 1 -ին կիսամյակի պլանի նկատմամբ</v>
      </c>
      <c r="DJ6" s="168" t="str">
        <f>DE6</f>
        <v>1-ին կիսամյակի  կատ. %-ը
տարեկան պլանի նկատմամբ</v>
      </c>
      <c r="DK6" s="226"/>
      <c r="DL6" s="226"/>
      <c r="DM6" s="163" t="s">
        <v>119</v>
      </c>
      <c r="DN6" s="162" t="s">
        <v>120</v>
      </c>
      <c r="DO6" s="160" t="str">
        <f>[1]Sheet2!EG5</f>
        <v>ծրագիր
1-ին եռամսյակ</v>
      </c>
      <c r="DP6" s="161" t="s">
        <v>125</v>
      </c>
      <c r="DQ6" s="161" t="str">
        <f>DH6</f>
        <v xml:space="preserve">փաստ.                  1--ին կիսամյակ                                  </v>
      </c>
      <c r="DR6" s="168" t="str">
        <f>DI6</f>
        <v>1-ին կիսամյակի կատ. %-ը 1 -ին կիսամյակի պլանի նկատմամբ</v>
      </c>
      <c r="DS6" s="166" t="str">
        <f>DJ6</f>
        <v>1-ին կիսամյակի  կատ. %-ը
տարեկան պլանի նկատմամբ</v>
      </c>
      <c r="DT6" s="162" t="str">
        <f>DF6</f>
        <v xml:space="preserve">ծրագիր 
տարեկան 30.06.2023թ. դրությամբ                                                                                                         </v>
      </c>
      <c r="DU6" s="170" t="str">
        <f>[1]Sheet2!EG5</f>
        <v>ծրագիր
1-ին եռամսյակ</v>
      </c>
      <c r="DV6" s="161" t="str">
        <f>DH6</f>
        <v xml:space="preserve">փաստ.                  1--ին կիսամյակ                                  </v>
      </c>
      <c r="DW6" s="167" t="str">
        <f>DI6</f>
        <v>1-ին կիսամյակի կատ. %-ը 1 -ին կիսամյակի պլանի նկատմամբ</v>
      </c>
      <c r="DX6" s="168" t="str">
        <f>DJ6</f>
        <v>1-ին կիսամյակի  կատ. %-ը
տարեկան պլանի նկատմամբ</v>
      </c>
      <c r="DY6" s="171" t="s">
        <v>140</v>
      </c>
      <c r="DZ6" s="171" t="s">
        <v>127</v>
      </c>
      <c r="EA6" s="170" t="s">
        <v>142</v>
      </c>
      <c r="EB6" s="167" t="str">
        <f>DR6</f>
        <v>1-ին կիսամյակի կատ. %-ը 1 -ին կիսամյակի պլանի նկատմամբ</v>
      </c>
      <c r="EC6" s="166" t="str">
        <f>DS6</f>
        <v>1-ին կիսամյակի  կատ. %-ը
տարեկան պլանի նկատմամբ</v>
      </c>
      <c r="ED6" s="226"/>
      <c r="EE6" s="226"/>
    </row>
    <row r="7" spans="1:139" s="218" customFormat="1" ht="29.25" customHeight="1" x14ac:dyDescent="0.25">
      <c r="A7" s="203">
        <v>1</v>
      </c>
      <c r="B7" s="204" t="s">
        <v>59</v>
      </c>
      <c r="C7" s="205">
        <v>102556361.59999999</v>
      </c>
      <c r="D7" s="205">
        <v>80785915</v>
      </c>
      <c r="E7" s="205">
        <v>52226848.399999999</v>
      </c>
      <c r="F7" s="205">
        <f t="shared" ref="F7:F18" si="0">D7/C7*100</f>
        <v>78.772212410468356</v>
      </c>
      <c r="G7" s="205">
        <v>30929930.400000006</v>
      </c>
      <c r="H7" s="205">
        <f t="shared" ref="H7:H18" si="1">G7/E7*100</f>
        <v>59.22228001029449</v>
      </c>
      <c r="I7" s="205">
        <f t="shared" ref="I7:I18" si="2">G7/C7*100</f>
        <v>30.158958369287554</v>
      </c>
      <c r="J7" s="205">
        <v>118738827.30000001</v>
      </c>
      <c r="K7" s="205">
        <v>87615443.699999988</v>
      </c>
      <c r="L7" s="205">
        <v>44061101.799999997</v>
      </c>
      <c r="M7" s="205">
        <f>L7/K7*100</f>
        <v>50.289195533686495</v>
      </c>
      <c r="N7" s="205">
        <f>L7/J7*100</f>
        <v>37.107577025901783</v>
      </c>
      <c r="O7" s="205">
        <f>J7/C7*100-100</f>
        <v>15.779094975225831</v>
      </c>
      <c r="P7" s="205">
        <f>L7-G7</f>
        <v>13131171.399999991</v>
      </c>
      <c r="Q7" s="202">
        <v>13430355.1</v>
      </c>
      <c r="R7" s="205">
        <v>34533940.199999996</v>
      </c>
      <c r="S7" s="205">
        <v>35030748.700000003</v>
      </c>
      <c r="T7" s="205">
        <v>16290863.699999999</v>
      </c>
      <c r="U7" s="205">
        <f>S7/R7*100</f>
        <v>101.43860937131062</v>
      </c>
      <c r="V7" s="205">
        <v>13801455.399999999</v>
      </c>
      <c r="W7" s="205">
        <f>V7/T7*100</f>
        <v>84.718991295716251</v>
      </c>
      <c r="X7" s="205">
        <f>V7/R7*100</f>
        <v>39.964902122579112</v>
      </c>
      <c r="Y7" s="205">
        <v>39134938.800000004</v>
      </c>
      <c r="Z7" s="205">
        <v>27619499</v>
      </c>
      <c r="AA7" s="205">
        <v>18360018.200000003</v>
      </c>
      <c r="AB7" s="205">
        <f>AA7/Z7*100</f>
        <v>66.474841560304924</v>
      </c>
      <c r="AC7" s="205">
        <f>AA7/Y7*100</f>
        <v>46.914646510192064</v>
      </c>
      <c r="AD7" s="205">
        <f t="shared" ref="AD7" si="3">Y7/R7*100-100</f>
        <v>13.323120887317714</v>
      </c>
      <c r="AE7" s="205">
        <f t="shared" ref="AE7" si="4">AA7-V7</f>
        <v>4558562.8000000045</v>
      </c>
      <c r="AF7" s="205">
        <f t="shared" ref="AF7" si="5">AT7+BH7+BW7+CK7+CY7</f>
        <v>26897587.5</v>
      </c>
      <c r="AG7" s="205">
        <f t="shared" ref="AG7" si="6">AU7+BI7+BX7+CL7+CZ7</f>
        <v>24716154.700000003</v>
      </c>
      <c r="AH7" s="205">
        <f t="shared" ref="AG7:AH16" si="7">AV7+BJ7+BY7+CM7+DA7</f>
        <v>12530669.999999998</v>
      </c>
      <c r="AI7" s="205">
        <f t="shared" ref="AI7:AI18" si="8">AG7/AF7*100</f>
        <v>91.889857036434975</v>
      </c>
      <c r="AJ7" s="205">
        <f t="shared" ref="AJ7" si="9">AX7+BL7+CA7+CO7+DC7</f>
        <v>11116869</v>
      </c>
      <c r="AK7" s="205">
        <f t="shared" ref="AK7:AK18" si="10">AJ7/AH7*100</f>
        <v>88.717275293340265</v>
      </c>
      <c r="AL7" s="205">
        <f t="shared" ref="AL7:AL18" si="11">AJ7/AF7*100</f>
        <v>41.330357229993211</v>
      </c>
      <c r="AM7" s="205">
        <f>BA7+BP7+CD7+CR7+DF7</f>
        <v>30405791.699999999</v>
      </c>
      <c r="AN7" s="205">
        <f t="shared" ref="AN7:AO7" si="12">BB7+BQ7+CE7+CS7+DG7</f>
        <v>21511530.899999999</v>
      </c>
      <c r="AO7" s="205">
        <f t="shared" si="12"/>
        <v>13324440.9</v>
      </c>
      <c r="AP7" s="205">
        <f>AO7/AN7*100</f>
        <v>61.940923507215388</v>
      </c>
      <c r="AQ7" s="205">
        <f>AO7/AM7*100</f>
        <v>43.822048876300109</v>
      </c>
      <c r="AR7" s="205">
        <f t="shared" ref="AR7:AR18" si="13">AM7/AF7*100-100</f>
        <v>13.042821033670762</v>
      </c>
      <c r="AS7" s="205">
        <f>AO7-AJ7</f>
        <v>2207571.9000000004</v>
      </c>
      <c r="AT7" s="205">
        <v>9290641</v>
      </c>
      <c r="AU7" s="205">
        <v>7906732.5999999996</v>
      </c>
      <c r="AV7" s="205">
        <v>4083296.0000000005</v>
      </c>
      <c r="AW7" s="205">
        <f>AU7/AT7*100</f>
        <v>85.104274290654431</v>
      </c>
      <c r="AX7" s="205">
        <v>2798051.3</v>
      </c>
      <c r="AY7" s="205">
        <f>AX7/AV7*100</f>
        <v>68.524331814299018</v>
      </c>
      <c r="AZ7" s="205">
        <f>AX7/AT7*100</f>
        <v>30.116881063427158</v>
      </c>
      <c r="BA7" s="205">
        <v>11733130.800000001</v>
      </c>
      <c r="BB7" s="205">
        <v>8213191.7999999998</v>
      </c>
      <c r="BC7" s="205">
        <v>3909415.4999999995</v>
      </c>
      <c r="BD7" s="205">
        <f>BC7/BB7*100</f>
        <v>47.599223239861502</v>
      </c>
      <c r="BE7" s="205">
        <f>BC7/BA7*100</f>
        <v>33.319457241540334</v>
      </c>
      <c r="BF7" s="205">
        <f t="shared" ref="BF7:BF15" si="14">BA7/AT7*100-100</f>
        <v>26.289787755225944</v>
      </c>
      <c r="BG7" s="205">
        <f>BC7-AX7</f>
        <v>1111364.1999999997</v>
      </c>
      <c r="BH7" s="205">
        <v>12444850.300000001</v>
      </c>
      <c r="BI7" s="205">
        <v>10833103.5</v>
      </c>
      <c r="BJ7" s="205">
        <v>5586012.6999999993</v>
      </c>
      <c r="BK7" s="205">
        <f t="shared" ref="BK7" si="15">+BI7/BH7*100</f>
        <v>87.048885594067769</v>
      </c>
      <c r="BL7" s="205">
        <v>4969606.8</v>
      </c>
      <c r="BM7" s="205"/>
      <c r="BN7" s="205">
        <f>BL7/BJ7*100</f>
        <v>88.965189785551331</v>
      </c>
      <c r="BO7" s="205">
        <f>BL7/BH7*100</f>
        <v>39.933038005286406</v>
      </c>
      <c r="BP7" s="205">
        <v>12749719.899999999</v>
      </c>
      <c r="BQ7" s="205">
        <v>8924804.1999999993</v>
      </c>
      <c r="BR7" s="205">
        <v>5410948.8000000007</v>
      </c>
      <c r="BS7" s="205">
        <f t="shared" ref="BS7:BS15" si="16">BR7/BQ7*100</f>
        <v>60.628207395295028</v>
      </c>
      <c r="BT7" s="205">
        <f t="shared" ref="BT7:BT15" si="17">BR7/BP7*100</f>
        <v>42.439746460626175</v>
      </c>
      <c r="BU7" s="201">
        <f t="shared" ref="BU7:BU15" si="18">BP7/BH7*100-100</f>
        <v>2.449765104848197</v>
      </c>
      <c r="BV7" s="201">
        <f t="shared" ref="BV7:BV14" si="19">BR7-BL7</f>
        <v>441342.00000000093</v>
      </c>
      <c r="BW7" s="205">
        <v>3196766.3000000003</v>
      </c>
      <c r="BX7" s="205">
        <v>3623953.3000000003</v>
      </c>
      <c r="BY7" s="205">
        <v>1893068.2</v>
      </c>
      <c r="BZ7" s="201">
        <f t="shared" ref="BZ7:BZ15" si="20">BX7/BW7*100</f>
        <v>113.36309757769907</v>
      </c>
      <c r="CA7" s="205">
        <v>2192593.5999999996</v>
      </c>
      <c r="CB7" s="205">
        <f>CA7/BY7*100</f>
        <v>115.82221918893359</v>
      </c>
      <c r="CC7" s="205">
        <f>CA7/BW7*100</f>
        <v>68.587860176078536</v>
      </c>
      <c r="CD7" s="205">
        <v>3574532.5</v>
      </c>
      <c r="CE7" s="205">
        <v>2729667.8999999994</v>
      </c>
      <c r="CF7" s="205">
        <v>2868858.4</v>
      </c>
      <c r="CG7" s="205">
        <f>CF7/CE7*100</f>
        <v>105.09917341959441</v>
      </c>
      <c r="CH7" s="205">
        <f>CF7/CD7*100</f>
        <v>80.258282726482406</v>
      </c>
      <c r="CI7" s="205">
        <f t="shared" ref="CI7" si="21">CD7/BW7*100-100</f>
        <v>11.817135334541035</v>
      </c>
      <c r="CJ7" s="205">
        <f t="shared" ref="CJ7" si="22">CF7-CA7</f>
        <v>676264.80000000028</v>
      </c>
      <c r="CK7" s="205">
        <v>460000</v>
      </c>
      <c r="CL7" s="205">
        <v>761697.2</v>
      </c>
      <c r="CM7" s="205">
        <v>230000</v>
      </c>
      <c r="CN7" s="205">
        <f>CL7/CK7*100</f>
        <v>165.58634782608695</v>
      </c>
      <c r="CO7" s="205">
        <v>324210.5</v>
      </c>
      <c r="CP7" s="205">
        <f t="shared" ref="CP7" si="23">CO7/CM7*100</f>
        <v>140.96108695652174</v>
      </c>
      <c r="CQ7" s="205">
        <f t="shared" ref="CQ7" si="24">CO7/CK7*100</f>
        <v>70.48054347826087</v>
      </c>
      <c r="CR7" s="205">
        <v>500000</v>
      </c>
      <c r="CS7" s="205">
        <v>350000</v>
      </c>
      <c r="CT7" s="205">
        <v>372212</v>
      </c>
      <c r="CU7" s="205">
        <f t="shared" ref="CU7:CU15" si="25">CT7/CS7*100</f>
        <v>106.3462857142857</v>
      </c>
      <c r="CV7" s="205">
        <f t="shared" ref="CV7:CV15" si="26">CT7/CR7*100</f>
        <v>74.442399999999992</v>
      </c>
      <c r="CW7" s="205">
        <f t="shared" ref="CW7:CW15" si="27">CR7/CK7*100-100</f>
        <v>8.6956521739130324</v>
      </c>
      <c r="CX7" s="205">
        <f t="shared" ref="CX7:CX15" si="28">CT7-CO7</f>
        <v>48001.5</v>
      </c>
      <c r="CY7" s="205">
        <v>1505329.9000000001</v>
      </c>
      <c r="CZ7" s="205">
        <v>1590668.1000000003</v>
      </c>
      <c r="DA7" s="205">
        <v>738293.1</v>
      </c>
      <c r="DB7" s="205">
        <f t="shared" ref="DB7:DB15" si="29">CZ7/CY7*100</f>
        <v>105.66906961723141</v>
      </c>
      <c r="DC7" s="205">
        <v>832406.8</v>
      </c>
      <c r="DD7" s="200">
        <f>DC7/DA7*100</f>
        <v>112.74747116016661</v>
      </c>
      <c r="DE7" s="205">
        <f>DC7/CY7*100</f>
        <v>55.297300611646648</v>
      </c>
      <c r="DF7" s="200">
        <v>1848408.4999999998</v>
      </c>
      <c r="DG7" s="200">
        <v>1293867</v>
      </c>
      <c r="DH7" s="205">
        <v>763006.2</v>
      </c>
      <c r="DI7" s="205">
        <f>DH7/DG7*100</f>
        <v>58.97099160887479</v>
      </c>
      <c r="DJ7" s="205">
        <f>DH7/[1]Sheet2!EF6*100</f>
        <v>50.686975658956882</v>
      </c>
      <c r="DK7" s="216">
        <f t="shared" ref="DK7:DK17" si="30">DF7/CY7*100-100</f>
        <v>22.790924434570755</v>
      </c>
      <c r="DL7" s="205">
        <f t="shared" ref="DL7:DL15" si="31">DH7-DC7</f>
        <v>-69400.600000000093</v>
      </c>
      <c r="DM7" s="205">
        <v>6041510.7000000011</v>
      </c>
      <c r="DN7" s="205">
        <v>5635005.7999999998</v>
      </c>
      <c r="DO7" s="205">
        <v>3005370.6999999997</v>
      </c>
      <c r="DP7" s="205">
        <f t="shared" ref="DP7:DP15" si="32">DN7/DM7*100</f>
        <v>93.271469336303554</v>
      </c>
      <c r="DQ7" s="205">
        <v>3032625.8000000003</v>
      </c>
      <c r="DR7" s="205">
        <f>DQ7/DO7*100</f>
        <v>100.90687980687376</v>
      </c>
      <c r="DS7" s="205">
        <f>DQ7/DM7*100</f>
        <v>50.196481485996536</v>
      </c>
      <c r="DT7" s="205">
        <v>6352149.8000000007</v>
      </c>
      <c r="DU7" s="205">
        <v>4447255</v>
      </c>
      <c r="DV7" s="205">
        <v>3315240.2</v>
      </c>
      <c r="DW7" s="205">
        <f t="shared" ref="DW7:DW15" si="33">DV7/DU7*100</f>
        <v>74.545763622729083</v>
      </c>
      <c r="DX7" s="205">
        <f t="shared" ref="DX7:DX15" si="34">DV7/DT7*100</f>
        <v>52.190837816828562</v>
      </c>
      <c r="DY7" s="205">
        <v>4128507.3000000003</v>
      </c>
      <c r="DZ7" s="205">
        <v>2889955.0999999996</v>
      </c>
      <c r="EA7" s="205">
        <v>1918352.1</v>
      </c>
      <c r="EB7" s="205">
        <f>EA7/DZ7*100</f>
        <v>66.379996699602714</v>
      </c>
      <c r="EC7" s="205">
        <f>EA7/DY7*100</f>
        <v>46.4659975289374</v>
      </c>
      <c r="ED7" s="205">
        <f t="shared" ref="ED7:ED15" si="35">DT7/DM7*100-100</f>
        <v>5.1417454246998062</v>
      </c>
      <c r="EE7" s="205">
        <f t="shared" ref="EE7:EE15" si="36">DV7-DQ7</f>
        <v>282614.39999999991</v>
      </c>
    </row>
    <row r="8" spans="1:139" s="207" customFormat="1" ht="28.5" customHeight="1" x14ac:dyDescent="0.25">
      <c r="A8" s="215">
        <v>2</v>
      </c>
      <c r="B8" s="208" t="s">
        <v>45</v>
      </c>
      <c r="C8" s="206">
        <v>7061996.6999999993</v>
      </c>
      <c r="D8" s="206">
        <v>6393746.3839999996</v>
      </c>
      <c r="E8" s="206">
        <v>3273378.1682956028</v>
      </c>
      <c r="F8" s="206">
        <f t="shared" si="0"/>
        <v>90.537374281129303</v>
      </c>
      <c r="G8" s="206">
        <v>2864958.2929999996</v>
      </c>
      <c r="H8" s="206">
        <f t="shared" si="1"/>
        <v>87.522985298449001</v>
      </c>
      <c r="I8" s="206">
        <f t="shared" si="2"/>
        <v>40.568672214191203</v>
      </c>
      <c r="J8" s="206">
        <v>9735189.6000000015</v>
      </c>
      <c r="K8" s="206">
        <v>4867594.8000000007</v>
      </c>
      <c r="L8" s="206">
        <v>4281185.5</v>
      </c>
      <c r="M8" s="206">
        <f>L8/K8*100</f>
        <v>87.952791386826192</v>
      </c>
      <c r="N8" s="206">
        <f>L8/J8*100</f>
        <v>43.976395693413096</v>
      </c>
      <c r="O8" s="206">
        <f>J8/C8*100-100</f>
        <v>37.853216498954225</v>
      </c>
      <c r="P8" s="206">
        <f>L8-G8</f>
        <v>1416227.2070000004</v>
      </c>
      <c r="Q8" s="209">
        <v>4623099.1595317312</v>
      </c>
      <c r="R8" s="206">
        <v>1975364.7000000002</v>
      </c>
      <c r="S8" s="206">
        <v>1987310.3099999998</v>
      </c>
      <c r="T8" s="206">
        <v>956052.12649999978</v>
      </c>
      <c r="U8" s="206">
        <f>S8/R8*100</f>
        <v>100.60472934440914</v>
      </c>
      <c r="V8" s="206">
        <v>718623.21</v>
      </c>
      <c r="W8" s="206">
        <f t="shared" ref="W8:W15" si="37">V8/T8*100</f>
        <v>75.165693384397287</v>
      </c>
      <c r="X8" s="206">
        <f t="shared" ref="X8:X15" si="38">V8/R8*100</f>
        <v>36.379267585372965</v>
      </c>
      <c r="Y8" s="206">
        <v>2245934.4</v>
      </c>
      <c r="Z8" s="206">
        <v>1122967.2</v>
      </c>
      <c r="AA8" s="206">
        <v>1069180.4000000001</v>
      </c>
      <c r="AB8" s="206">
        <f t="shared" ref="AB8:AB17" si="39">AA8/Z8*100</f>
        <v>95.210296436084704</v>
      </c>
      <c r="AC8" s="206">
        <f t="shared" ref="AC8:AC17" si="40">AA8/Y8*100</f>
        <v>47.605148218042352</v>
      </c>
      <c r="AD8" s="206">
        <f>Y8/R8*100-100</f>
        <v>13.697202344458191</v>
      </c>
      <c r="AE8" s="206">
        <f>AA8-V8</f>
        <v>350557.19000000018</v>
      </c>
      <c r="AF8" s="206">
        <f t="shared" ref="AF8:AG16" si="41">AT8+BH8+BW8+CK8+CY8</f>
        <v>1530707.2000000002</v>
      </c>
      <c r="AG8" s="206">
        <f t="shared" si="41"/>
        <v>1537653.1000000003</v>
      </c>
      <c r="AH8" s="206">
        <f t="shared" si="7"/>
        <v>742297.47649999987</v>
      </c>
      <c r="AI8" s="206">
        <f t="shared" si="8"/>
        <v>100.45377064927898</v>
      </c>
      <c r="AJ8" s="206">
        <f>AX8+BL8+CA8+CO8+DC8</f>
        <v>535888.79999999981</v>
      </c>
      <c r="AK8" s="206">
        <f t="shared" si="10"/>
        <v>72.19326711533013</v>
      </c>
      <c r="AL8" s="206">
        <f t="shared" si="11"/>
        <v>35.009229720746056</v>
      </c>
      <c r="AM8" s="206">
        <f t="shared" ref="AM8:AM17" si="42">BA8+BP8+CD8+CR8+DF8</f>
        <v>1743149.8</v>
      </c>
      <c r="AN8" s="206">
        <f t="shared" ref="AN8:AN17" si="43">BB8+BQ8+CE8+CS8+DG8</f>
        <v>871574.9</v>
      </c>
      <c r="AO8" s="206">
        <f t="shared" ref="AO8:AO17" si="44">BC8+BR8+CF8+CT8+DH8</f>
        <v>807933.7</v>
      </c>
      <c r="AP8" s="206">
        <f>AO8/AN8*100</f>
        <v>92.698137589781439</v>
      </c>
      <c r="AQ8" s="206">
        <f>AO8/AM8*100</f>
        <v>46.349068794890719</v>
      </c>
      <c r="AR8" s="206">
        <f t="shared" si="13"/>
        <v>13.878722201084571</v>
      </c>
      <c r="AS8" s="206">
        <f>AO8-AJ8</f>
        <v>272044.90000000014</v>
      </c>
      <c r="AT8" s="206">
        <v>594008.5</v>
      </c>
      <c r="AU8" s="206">
        <v>509613.2</v>
      </c>
      <c r="AV8" s="206">
        <v>293072.97649999999</v>
      </c>
      <c r="AW8" s="206">
        <f t="shared" ref="AW8:AW18" si="45">AU8/AT8*100</f>
        <v>85.792240346729045</v>
      </c>
      <c r="AX8" s="206">
        <v>133502.19999999998</v>
      </c>
      <c r="AY8" s="206">
        <f t="shared" ref="AY8:AY14" si="46">AX8/AV8*100</f>
        <v>45.552545169581677</v>
      </c>
      <c r="AZ8" s="206">
        <f t="shared" ref="AZ8:AZ15" si="47">AX8/AT8*100</f>
        <v>22.474796236080792</v>
      </c>
      <c r="BA8" s="206">
        <v>706874.5</v>
      </c>
      <c r="BB8" s="206">
        <v>353437.25</v>
      </c>
      <c r="BC8" s="206">
        <v>217901.19999999998</v>
      </c>
      <c r="BD8" s="206">
        <f t="shared" ref="BD8:BD15" si="48">BC8/BB8*100</f>
        <v>61.652018852002719</v>
      </c>
      <c r="BE8" s="206">
        <f t="shared" ref="BE8:BE15" si="49">BC8/BA8*100</f>
        <v>30.82600942600136</v>
      </c>
      <c r="BF8" s="206">
        <f t="shared" si="14"/>
        <v>19.000738204924673</v>
      </c>
      <c r="BG8" s="206">
        <f t="shared" ref="BG8:BG14" si="50">BC8-AX8</f>
        <v>84399</v>
      </c>
      <c r="BH8" s="206">
        <v>704534.40000000014</v>
      </c>
      <c r="BI8" s="206">
        <v>793338.40000000014</v>
      </c>
      <c r="BJ8" s="206">
        <v>335290.54999999993</v>
      </c>
      <c r="BK8" s="206">
        <f t="shared" ref="BK8:BK18" si="51">+BI8/BH8*100</f>
        <v>112.60463648048982</v>
      </c>
      <c r="BL8" s="206">
        <v>315893.29999999987</v>
      </c>
      <c r="BM8" s="206" t="e">
        <f>BL8/#REF!*100</f>
        <v>#REF!</v>
      </c>
      <c r="BN8" s="206">
        <f t="shared" ref="BN8:BN15" si="52">BL8/BJ8*100</f>
        <v>94.214793706533015</v>
      </c>
      <c r="BO8" s="206">
        <f t="shared" ref="BO8:BO15" si="53">BL8/BH8*100</f>
        <v>44.83717189678741</v>
      </c>
      <c r="BP8" s="206">
        <v>780729.3</v>
      </c>
      <c r="BQ8" s="206">
        <v>390364.65</v>
      </c>
      <c r="BR8" s="206">
        <v>453338.1</v>
      </c>
      <c r="BS8" s="206">
        <f t="shared" si="16"/>
        <v>116.13195508353533</v>
      </c>
      <c r="BT8" s="206">
        <f t="shared" si="17"/>
        <v>58.065977541767666</v>
      </c>
      <c r="BU8" s="210">
        <f t="shared" si="18"/>
        <v>10.814929689735493</v>
      </c>
      <c r="BV8" s="210">
        <f t="shared" si="19"/>
        <v>137444.8000000001</v>
      </c>
      <c r="BW8" s="210">
        <v>53593</v>
      </c>
      <c r="BX8" s="210">
        <v>58668.299999999996</v>
      </c>
      <c r="BY8" s="210">
        <v>26739.1</v>
      </c>
      <c r="BZ8" s="210">
        <f t="shared" si="20"/>
        <v>109.47008004776741</v>
      </c>
      <c r="CA8" s="206">
        <v>19298.100000000002</v>
      </c>
      <c r="CB8" s="206">
        <f>CA8/BY8*100</f>
        <v>72.171838244368743</v>
      </c>
      <c r="CC8" s="206">
        <f>CA8/BW8*100</f>
        <v>36.008620528800407</v>
      </c>
      <c r="CD8" s="206">
        <v>63979</v>
      </c>
      <c r="CE8" s="206">
        <v>31989.5</v>
      </c>
      <c r="CF8" s="206">
        <v>38275.199999999997</v>
      </c>
      <c r="CG8" s="206">
        <f>CF8/CE8*100</f>
        <v>119.64925991340907</v>
      </c>
      <c r="CH8" s="206">
        <f>CF8/CD8*100</f>
        <v>59.824629956704534</v>
      </c>
      <c r="CI8" s="206">
        <f>CD8/BW8*100-100</f>
        <v>19.37939656298397</v>
      </c>
      <c r="CJ8" s="206">
        <f>CF8-CA8</f>
        <v>18977.099999999995</v>
      </c>
      <c r="CK8" s="206">
        <v>34500</v>
      </c>
      <c r="CL8" s="206">
        <v>36063.599999999999</v>
      </c>
      <c r="CM8" s="206">
        <v>17250</v>
      </c>
      <c r="CN8" s="206">
        <f>CL8/CK8*100</f>
        <v>104.53217391304348</v>
      </c>
      <c r="CO8" s="206">
        <v>15725.3</v>
      </c>
      <c r="CP8" s="206">
        <f>CO8/CM8*100</f>
        <v>91.161159420289849</v>
      </c>
      <c r="CQ8" s="206">
        <f>CO8/CK8*100</f>
        <v>45.580579710144924</v>
      </c>
      <c r="CR8" s="206">
        <v>37100</v>
      </c>
      <c r="CS8" s="206">
        <v>18550</v>
      </c>
      <c r="CT8" s="206">
        <v>18344.8</v>
      </c>
      <c r="CU8" s="206">
        <f t="shared" si="25"/>
        <v>98.893800539083557</v>
      </c>
      <c r="CV8" s="206">
        <f t="shared" si="26"/>
        <v>49.446900269541779</v>
      </c>
      <c r="CW8" s="206">
        <f t="shared" si="27"/>
        <v>7.536231884057969</v>
      </c>
      <c r="CX8" s="206">
        <f t="shared" si="28"/>
        <v>2619.5</v>
      </c>
      <c r="CY8" s="206">
        <v>144071.29999999999</v>
      </c>
      <c r="CZ8" s="206">
        <v>139969.60000000001</v>
      </c>
      <c r="DA8" s="206">
        <v>69944.850000000006</v>
      </c>
      <c r="DB8" s="206">
        <f t="shared" si="29"/>
        <v>97.153006879232734</v>
      </c>
      <c r="DC8" s="211">
        <v>51469.900000000009</v>
      </c>
      <c r="DD8" s="211">
        <f t="shared" ref="DD8:DD15" si="54">DC8/DA8*100</f>
        <v>73.586404145551825</v>
      </c>
      <c r="DE8" s="206">
        <f t="shared" ref="DE8:DE15" si="55">DC8/CY8*100</f>
        <v>35.725297127186337</v>
      </c>
      <c r="DF8" s="211">
        <v>154467</v>
      </c>
      <c r="DG8" s="211">
        <v>77233.5</v>
      </c>
      <c r="DH8" s="206">
        <v>80074.399999999994</v>
      </c>
      <c r="DI8" s="206">
        <f t="shared" ref="DI8:DI20" si="56">DH8/DG8*100</f>
        <v>103.67832611496306</v>
      </c>
      <c r="DJ8" s="206">
        <f>DH8/[1]Sheet2!EF7*100</f>
        <v>57.241097807772832</v>
      </c>
      <c r="DK8" s="213">
        <f t="shared" si="30"/>
        <v>7.2156633555746481</v>
      </c>
      <c r="DL8" s="206">
        <f t="shared" si="31"/>
        <v>28604.499999999985</v>
      </c>
      <c r="DM8" s="206">
        <v>352557.9</v>
      </c>
      <c r="DN8" s="206">
        <v>343461.3</v>
      </c>
      <c r="DO8" s="206">
        <v>166623.95000000001</v>
      </c>
      <c r="DP8" s="206">
        <f t="shared" si="32"/>
        <v>97.419828062284225</v>
      </c>
      <c r="DQ8" s="206">
        <v>133204</v>
      </c>
      <c r="DR8" s="206">
        <f t="shared" ref="DR8:DR15" si="57">DQ8/DO8*100</f>
        <v>79.94288936254361</v>
      </c>
      <c r="DS8" s="206">
        <f t="shared" ref="DS8:DS15" si="58">DQ8/DM8*100</f>
        <v>37.782162873105378</v>
      </c>
      <c r="DT8" s="206">
        <v>403340</v>
      </c>
      <c r="DU8" s="206">
        <v>201670</v>
      </c>
      <c r="DV8" s="206">
        <v>178074.6</v>
      </c>
      <c r="DW8" s="206">
        <f t="shared" si="33"/>
        <v>88.299995041404273</v>
      </c>
      <c r="DX8" s="206">
        <f t="shared" si="34"/>
        <v>44.149997520702136</v>
      </c>
      <c r="DY8" s="212">
        <v>149070</v>
      </c>
      <c r="DZ8" s="212">
        <v>74535</v>
      </c>
      <c r="EA8" s="206">
        <v>43321.1</v>
      </c>
      <c r="EB8" s="206">
        <f t="shared" ref="EB8:EB15" si="59">EA8/DZ8*100</f>
        <v>58.12182196283625</v>
      </c>
      <c r="EC8" s="206">
        <f t="shared" ref="EC8:EC15" si="60">EA8/DY8*100</f>
        <v>29.060910981418125</v>
      </c>
      <c r="ED8" s="206">
        <f t="shared" si="35"/>
        <v>14.403903585765619</v>
      </c>
      <c r="EE8" s="206">
        <f t="shared" si="36"/>
        <v>44870.600000000006</v>
      </c>
    </row>
    <row r="9" spans="1:139" s="207" customFormat="1" ht="28.5" customHeight="1" x14ac:dyDescent="0.25">
      <c r="A9" s="215">
        <v>3</v>
      </c>
      <c r="B9" s="208" t="s">
        <v>46</v>
      </c>
      <c r="C9" s="206">
        <v>12249434.9783</v>
      </c>
      <c r="D9" s="206">
        <v>11426800.0362</v>
      </c>
      <c r="E9" s="206">
        <v>4367383.7722118003</v>
      </c>
      <c r="F9" s="206">
        <f t="shared" si="0"/>
        <v>93.284302961260607</v>
      </c>
      <c r="G9" s="206">
        <v>4585757.6118999999</v>
      </c>
      <c r="H9" s="206">
        <f t="shared" si="1"/>
        <v>105.00010649573869</v>
      </c>
      <c r="I9" s="206">
        <f t="shared" si="2"/>
        <v>37.436482744091599</v>
      </c>
      <c r="J9" s="206">
        <v>15749316.122400001</v>
      </c>
      <c r="K9" s="206">
        <v>7823919.5112000005</v>
      </c>
      <c r="L9" s="206">
        <v>5866058.7520000003</v>
      </c>
      <c r="M9" s="206">
        <f t="shared" ref="M9:M18" si="61">L9/K9*100</f>
        <v>74.975959857494601</v>
      </c>
      <c r="N9" s="206">
        <f t="shared" ref="N9:N18" si="62">L9/J9*100</f>
        <v>37.246434743009566</v>
      </c>
      <c r="O9" s="206">
        <f t="shared" ref="O9:O18" si="63">J9/C9*100-100</f>
        <v>28.571776170085201</v>
      </c>
      <c r="P9" s="206">
        <f t="shared" ref="P9:P17" si="64">L9-G9</f>
        <v>1280301.1401000004</v>
      </c>
      <c r="Q9" s="209">
        <v>8077328.9009917676</v>
      </c>
      <c r="R9" s="206">
        <v>4269550.2889999999</v>
      </c>
      <c r="S9" s="206">
        <v>4049498.5711999997</v>
      </c>
      <c r="T9" s="206">
        <v>1253772.8269618002</v>
      </c>
      <c r="U9" s="206">
        <f t="shared" ref="U9:U16" si="65">S9/R9*100</f>
        <v>94.846021175416581</v>
      </c>
      <c r="V9" s="206">
        <v>1463360.1568999998</v>
      </c>
      <c r="W9" s="206">
        <f t="shared" si="37"/>
        <v>116.71653153036354</v>
      </c>
      <c r="X9" s="206">
        <f t="shared" si="38"/>
        <v>34.274339399870222</v>
      </c>
      <c r="Y9" s="206">
        <v>5340551.6999999993</v>
      </c>
      <c r="Z9" s="206">
        <v>2669065.8499999996</v>
      </c>
      <c r="AA9" s="206">
        <v>1914091.2869999995</v>
      </c>
      <c r="AB9" s="206">
        <f t="shared" si="39"/>
        <v>71.713902712441495</v>
      </c>
      <c r="AC9" s="206">
        <f t="shared" si="40"/>
        <v>35.840703255433326</v>
      </c>
      <c r="AD9" s="206">
        <f t="shared" ref="AD9:AD15" si="66">Y9/R9*100-100</f>
        <v>25.0846421403985</v>
      </c>
      <c r="AE9" s="206">
        <f t="shared" ref="AE9:AE16" si="67">AA9-V9</f>
        <v>450731.13009999972</v>
      </c>
      <c r="AF9" s="206">
        <f t="shared" ref="AF9:AF15" si="68">AT9+BH9+BW9+CK9+CY9</f>
        <v>3095683.2939999998</v>
      </c>
      <c r="AG9" s="206">
        <f t="shared" si="7"/>
        <v>2937874.1052999999</v>
      </c>
      <c r="AH9" s="206">
        <f t="shared" si="7"/>
        <v>821266.95718179992</v>
      </c>
      <c r="AI9" s="206">
        <f t="shared" si="8"/>
        <v>94.902282510427895</v>
      </c>
      <c r="AJ9" s="206">
        <f t="shared" ref="AJ9:AJ15" si="69">AX9+BL9+CA9+CO9+DC9</f>
        <v>1054697.2722999998</v>
      </c>
      <c r="AK9" s="206">
        <f t="shared" si="10"/>
        <v>128.42319578023964</v>
      </c>
      <c r="AL9" s="206">
        <f t="shared" si="11"/>
        <v>34.069934555133464</v>
      </c>
      <c r="AM9" s="206">
        <f>BA9+BP9+CD9+CR9+DF9</f>
        <v>4003671.6</v>
      </c>
      <c r="AN9" s="206">
        <f>BB9+BQ9+CE9+CS9+DG9</f>
        <v>2001835.8</v>
      </c>
      <c r="AO9" s="206">
        <f>BC9+BR9+CF9+CT9+DH9</f>
        <v>1385401.3445999995</v>
      </c>
      <c r="AP9" s="206">
        <f t="shared" ref="AP9:AP15" si="70">AO9/AN9*100</f>
        <v>69.206542544598278</v>
      </c>
      <c r="AQ9" s="206">
        <f t="shared" ref="AQ9:AQ15" si="71">AO9/AM9*100</f>
        <v>34.603271272299139</v>
      </c>
      <c r="AR9" s="206">
        <f t="shared" si="13"/>
        <v>29.330788060905576</v>
      </c>
      <c r="AS9" s="206">
        <f t="shared" ref="AS9:AS15" si="72">AO9-AJ9</f>
        <v>330704.07229999965</v>
      </c>
      <c r="AT9" s="206">
        <v>1010516.1199999999</v>
      </c>
      <c r="AU9" s="206">
        <v>879714.26259999967</v>
      </c>
      <c r="AV9" s="206">
        <v>240661.54928400004</v>
      </c>
      <c r="AW9" s="206">
        <f t="shared" si="45"/>
        <v>87.055935594575146</v>
      </c>
      <c r="AX9" s="206">
        <v>203086.73609999992</v>
      </c>
      <c r="AY9" s="206">
        <f t="shared" si="46"/>
        <v>84.386864750189574</v>
      </c>
      <c r="AZ9" s="206">
        <f t="shared" si="47"/>
        <v>20.097327700225105</v>
      </c>
      <c r="BA9" s="206">
        <v>1345444.9999999998</v>
      </c>
      <c r="BB9" s="206">
        <v>672722.49999999988</v>
      </c>
      <c r="BC9" s="206">
        <v>283148.74789999961</v>
      </c>
      <c r="BD9" s="206">
        <f t="shared" si="48"/>
        <v>42.089977353217655</v>
      </c>
      <c r="BE9" s="206">
        <f t="shared" si="49"/>
        <v>21.044988676608828</v>
      </c>
      <c r="BF9" s="206">
        <f t="shared" si="14"/>
        <v>33.144338162561894</v>
      </c>
      <c r="BG9" s="206">
        <f t="shared" si="50"/>
        <v>80062.011799999687</v>
      </c>
      <c r="BH9" s="206">
        <v>1597746.514</v>
      </c>
      <c r="BI9" s="206">
        <v>1563597.6660000002</v>
      </c>
      <c r="BJ9" s="206">
        <v>427272.88721779996</v>
      </c>
      <c r="BK9" s="206">
        <f t="shared" si="51"/>
        <v>97.862686746566112</v>
      </c>
      <c r="BL9" s="206">
        <v>601662.25300000003</v>
      </c>
      <c r="BM9" s="206"/>
      <c r="BN9" s="206">
        <f t="shared" si="52"/>
        <v>140.81451713862342</v>
      </c>
      <c r="BO9" s="206">
        <f t="shared" si="53"/>
        <v>37.65692791240852</v>
      </c>
      <c r="BP9" s="206">
        <v>1955405</v>
      </c>
      <c r="BQ9" s="206">
        <v>977702.5</v>
      </c>
      <c r="BR9" s="206">
        <v>742465.39900000009</v>
      </c>
      <c r="BS9" s="206">
        <f t="shared" si="16"/>
        <v>75.939807763609082</v>
      </c>
      <c r="BT9" s="206">
        <f t="shared" si="17"/>
        <v>37.969903881804541</v>
      </c>
      <c r="BU9" s="210">
        <f t="shared" si="18"/>
        <v>22.385183310748886</v>
      </c>
      <c r="BV9" s="210">
        <f t="shared" si="19"/>
        <v>140803.14600000007</v>
      </c>
      <c r="BW9" s="210">
        <v>157333.99999999997</v>
      </c>
      <c r="BX9" s="210">
        <v>165892.55790000001</v>
      </c>
      <c r="BY9" s="210">
        <v>59640.781200000005</v>
      </c>
      <c r="BZ9" s="210">
        <f t="shared" si="20"/>
        <v>105.43973832738001</v>
      </c>
      <c r="CA9" s="206">
        <v>144774</v>
      </c>
      <c r="CB9" s="206">
        <f t="shared" ref="CB9:CB16" si="73">CA9/BY9*100</f>
        <v>242.74329927791084</v>
      </c>
      <c r="CC9" s="206">
        <f t="shared" ref="CC9:CC16" si="74">CA9/BW9*100</f>
        <v>92.016982978885693</v>
      </c>
      <c r="CD9" s="206">
        <v>159120.89999999997</v>
      </c>
      <c r="CE9" s="206">
        <v>79560.449999999983</v>
      </c>
      <c r="CF9" s="206">
        <v>105693.4898</v>
      </c>
      <c r="CG9" s="206">
        <f t="shared" ref="CG9:CG15" si="75">CF9/CE9*100</f>
        <v>132.84677223419428</v>
      </c>
      <c r="CH9" s="206">
        <f t="shared" ref="CH9:CH15" si="76">CF9/CD9*100</f>
        <v>66.423386117097138</v>
      </c>
      <c r="CI9" s="206">
        <f t="shared" ref="CI9:CI15" si="77">CD9/BW9*100-100</f>
        <v>1.1357367129800195</v>
      </c>
      <c r="CJ9" s="206">
        <f t="shared" ref="CJ9:CJ15" si="78">CF9-CA9</f>
        <v>-39080.510200000004</v>
      </c>
      <c r="CK9" s="206">
        <v>62500</v>
      </c>
      <c r="CL9" s="206">
        <v>76768.81</v>
      </c>
      <c r="CM9" s="206">
        <v>29680</v>
      </c>
      <c r="CN9" s="206">
        <f t="shared" ref="CN9:CN15" si="79">CL9/CK9*100</f>
        <v>122.83009599999998</v>
      </c>
      <c r="CO9" s="206">
        <v>34817.410000000003</v>
      </c>
      <c r="CP9" s="206">
        <f t="shared" ref="CP9:CP15" si="80">CO9/CM9*100</f>
        <v>117.30933288409705</v>
      </c>
      <c r="CQ9" s="206">
        <f t="shared" ref="CQ9:CQ15" si="81">CO9/CK9*100</f>
        <v>55.707856</v>
      </c>
      <c r="CR9" s="206">
        <v>71500</v>
      </c>
      <c r="CS9" s="206">
        <v>35750</v>
      </c>
      <c r="CT9" s="206">
        <v>34459.010999999999</v>
      </c>
      <c r="CU9" s="206">
        <f>CT9/CS9*100</f>
        <v>96.388841958041951</v>
      </c>
      <c r="CV9" s="206">
        <f>CT9/CR9*100</f>
        <v>48.194420979020975</v>
      </c>
      <c r="CW9" s="206">
        <f>CR9/CK9*100-100</f>
        <v>14.399999999999991</v>
      </c>
      <c r="CX9" s="206">
        <f>CT9-CO9</f>
        <v>-358.39900000000489</v>
      </c>
      <c r="CY9" s="206">
        <v>267586.66000000003</v>
      </c>
      <c r="CZ9" s="206">
        <v>251900.8088</v>
      </c>
      <c r="DA9" s="206">
        <v>64011.739480000004</v>
      </c>
      <c r="DB9" s="206">
        <f t="shared" si="29"/>
        <v>94.138029451841859</v>
      </c>
      <c r="DC9" s="211">
        <v>70356.873200000016</v>
      </c>
      <c r="DD9" s="211">
        <f t="shared" si="54"/>
        <v>109.91245320240439</v>
      </c>
      <c r="DE9" s="206">
        <f t="shared" si="55"/>
        <v>26.293116854180997</v>
      </c>
      <c r="DF9" s="211">
        <v>472200.7</v>
      </c>
      <c r="DG9" s="211">
        <v>236100.35</v>
      </c>
      <c r="DH9" s="211">
        <v>219634.69689999998</v>
      </c>
      <c r="DI9" s="206">
        <f t="shared" si="56"/>
        <v>93.025993777645809</v>
      </c>
      <c r="DJ9" s="206">
        <f>DH9/[1]Sheet2!EF8*100</f>
        <v>93.843171430584476</v>
      </c>
      <c r="DK9" s="213">
        <f t="shared" si="30"/>
        <v>76.466457632828167</v>
      </c>
      <c r="DL9" s="206">
        <f t="shared" si="31"/>
        <v>149277.82369999995</v>
      </c>
      <c r="DM9" s="206">
        <v>879596.34000000008</v>
      </c>
      <c r="DN9" s="206">
        <v>791926.13040000014</v>
      </c>
      <c r="DO9" s="206">
        <v>371623.86978000001</v>
      </c>
      <c r="DP9" s="206">
        <f t="shared" si="32"/>
        <v>90.032904229683368</v>
      </c>
      <c r="DQ9" s="206">
        <v>337404.22350000002</v>
      </c>
      <c r="DR9" s="206">
        <f t="shared" si="57"/>
        <v>90.791859979215573</v>
      </c>
      <c r="DS9" s="206">
        <f t="shared" si="58"/>
        <v>38.358984474628436</v>
      </c>
      <c r="DT9" s="206">
        <v>1140523.1000000001</v>
      </c>
      <c r="DU9" s="206">
        <v>570261.55000000005</v>
      </c>
      <c r="DV9" s="206">
        <v>350937.69190000003</v>
      </c>
      <c r="DW9" s="206">
        <f t="shared" si="33"/>
        <v>61.539778001865983</v>
      </c>
      <c r="DX9" s="206">
        <f t="shared" si="34"/>
        <v>30.769889000932992</v>
      </c>
      <c r="DY9" s="212">
        <v>452003.89999999997</v>
      </c>
      <c r="DZ9" s="212">
        <v>226001.94999999998</v>
      </c>
      <c r="EA9" s="212">
        <v>141435.38250000001</v>
      </c>
      <c r="EB9" s="206">
        <f t="shared" si="59"/>
        <v>62.581487681854078</v>
      </c>
      <c r="EC9" s="206">
        <f t="shared" si="60"/>
        <v>31.290743840927039</v>
      </c>
      <c r="ED9" s="206">
        <f t="shared" si="35"/>
        <v>29.664375365636459</v>
      </c>
      <c r="EE9" s="206">
        <f t="shared" si="36"/>
        <v>13533.468400000012</v>
      </c>
    </row>
    <row r="10" spans="1:139" s="207" customFormat="1" ht="28.5" customHeight="1" x14ac:dyDescent="0.25">
      <c r="A10" s="215">
        <v>4</v>
      </c>
      <c r="B10" s="208" t="s">
        <v>47</v>
      </c>
      <c r="C10" s="206">
        <v>11711228.199999999</v>
      </c>
      <c r="D10" s="206">
        <v>11441798.639999999</v>
      </c>
      <c r="E10" s="206">
        <v>5486943</v>
      </c>
      <c r="F10" s="206">
        <f t="shared" si="0"/>
        <v>97.699391085215126</v>
      </c>
      <c r="G10" s="206">
        <v>4650121.4015999995</v>
      </c>
      <c r="H10" s="206">
        <f t="shared" si="1"/>
        <v>84.748855630539623</v>
      </c>
      <c r="I10" s="206">
        <f t="shared" si="2"/>
        <v>39.706521999118763</v>
      </c>
      <c r="J10" s="206">
        <v>12878879.799999999</v>
      </c>
      <c r="K10" s="206">
        <v>6397613.659</v>
      </c>
      <c r="L10" s="206">
        <v>5884788.3059999999</v>
      </c>
      <c r="M10" s="206">
        <f t="shared" si="61"/>
        <v>91.984115010155847</v>
      </c>
      <c r="N10" s="206">
        <f t="shared" si="62"/>
        <v>45.693324243929979</v>
      </c>
      <c r="O10" s="206">
        <f t="shared" si="63"/>
        <v>9.9703598978628065</v>
      </c>
      <c r="P10" s="206">
        <f t="shared" si="64"/>
        <v>1234666.9044000003</v>
      </c>
      <c r="Q10" s="209">
        <v>6849910.2505806675</v>
      </c>
      <c r="R10" s="206">
        <v>4266443.8</v>
      </c>
      <c r="S10" s="206">
        <v>4353525.9450000003</v>
      </c>
      <c r="T10" s="206">
        <v>2264870.5999999996</v>
      </c>
      <c r="U10" s="206">
        <f t="shared" si="65"/>
        <v>102.04109438872722</v>
      </c>
      <c r="V10" s="206">
        <v>1621902.7016</v>
      </c>
      <c r="W10" s="206">
        <f t="shared" si="37"/>
        <v>71.611274463097374</v>
      </c>
      <c r="X10" s="206">
        <f t="shared" si="38"/>
        <v>38.015330275767376</v>
      </c>
      <c r="Y10" s="206">
        <v>4661361.4000000004</v>
      </c>
      <c r="Z10" s="206">
        <v>1972387.4000000001</v>
      </c>
      <c r="AA10" s="206">
        <v>1992540.473</v>
      </c>
      <c r="AB10" s="206">
        <f t="shared" si="39"/>
        <v>101.02176038033907</v>
      </c>
      <c r="AC10" s="206">
        <f t="shared" si="40"/>
        <v>42.74589121109554</v>
      </c>
      <c r="AD10" s="206">
        <f t="shared" si="66"/>
        <v>9.2563647504275224</v>
      </c>
      <c r="AE10" s="206">
        <f t="shared" si="67"/>
        <v>370637.77139999997</v>
      </c>
      <c r="AF10" s="206">
        <f t="shared" si="68"/>
        <v>3187626.5999999996</v>
      </c>
      <c r="AG10" s="206">
        <f t="shared" si="7"/>
        <v>3269762.4869999997</v>
      </c>
      <c r="AH10" s="206">
        <f t="shared" si="7"/>
        <v>1574399.7</v>
      </c>
      <c r="AI10" s="206">
        <f t="shared" si="8"/>
        <v>102.57670980032604</v>
      </c>
      <c r="AJ10" s="206">
        <f t="shared" si="69"/>
        <v>1163331.612</v>
      </c>
      <c r="AK10" s="206">
        <f t="shared" si="10"/>
        <v>73.890487402912996</v>
      </c>
      <c r="AL10" s="206">
        <f t="shared" si="11"/>
        <v>36.495228518923767</v>
      </c>
      <c r="AM10" s="206">
        <f t="shared" si="42"/>
        <v>3464057.5999999996</v>
      </c>
      <c r="AN10" s="206">
        <f t="shared" si="43"/>
        <v>1452778.1</v>
      </c>
      <c r="AO10" s="206">
        <f t="shared" si="44"/>
        <v>1429837.2089999998</v>
      </c>
      <c r="AP10" s="206">
        <f t="shared" si="70"/>
        <v>98.420895042401852</v>
      </c>
      <c r="AQ10" s="206">
        <f t="shared" si="71"/>
        <v>41.276369336352836</v>
      </c>
      <c r="AR10" s="206">
        <f t="shared" si="13"/>
        <v>8.6720006665774463</v>
      </c>
      <c r="AS10" s="206">
        <f>AO10-AJ10</f>
        <v>266505.59699999983</v>
      </c>
      <c r="AT10" s="206">
        <v>1061086.3999999999</v>
      </c>
      <c r="AU10" s="206">
        <v>1116477.9169999999</v>
      </c>
      <c r="AV10" s="206">
        <v>462431.1</v>
      </c>
      <c r="AW10" s="206">
        <f t="shared" si="45"/>
        <v>105.22026453265256</v>
      </c>
      <c r="AX10" s="206">
        <v>279304.429</v>
      </c>
      <c r="AY10" s="206">
        <f t="shared" ref="AY10" si="82">AX10/AV10*100</f>
        <v>60.399144650954497</v>
      </c>
      <c r="AZ10" s="206">
        <f t="shared" ref="AZ10" si="83">AX10/AT10*100</f>
        <v>26.322496358449232</v>
      </c>
      <c r="BA10" s="206">
        <v>1184343.7</v>
      </c>
      <c r="BB10" s="206">
        <v>444385.2</v>
      </c>
      <c r="BC10" s="206">
        <v>351534.32200000004</v>
      </c>
      <c r="BD10" s="206">
        <f t="shared" si="48"/>
        <v>79.105767248774271</v>
      </c>
      <c r="BE10" s="206">
        <f t="shared" si="49"/>
        <v>29.681782577135341</v>
      </c>
      <c r="BF10" s="206">
        <f t="shared" si="14"/>
        <v>11.616141720410326</v>
      </c>
      <c r="BG10" s="206">
        <f t="shared" si="50"/>
        <v>72229.89300000004</v>
      </c>
      <c r="BH10" s="206">
        <v>1697885.7</v>
      </c>
      <c r="BI10" s="206">
        <v>1640807.6170000001</v>
      </c>
      <c r="BJ10" s="206">
        <v>864242.1</v>
      </c>
      <c r="BK10" s="206">
        <f t="shared" si="51"/>
        <v>96.638284720814838</v>
      </c>
      <c r="BL10" s="206">
        <v>663501.09600000002</v>
      </c>
      <c r="BM10" s="206"/>
      <c r="BN10" s="206">
        <f t="shared" si="52"/>
        <v>76.772596012159099</v>
      </c>
      <c r="BO10" s="206">
        <f t="shared" si="53"/>
        <v>39.078077870612852</v>
      </c>
      <c r="BP10" s="206">
        <v>1799373.2</v>
      </c>
      <c r="BQ10" s="206">
        <v>771853.1</v>
      </c>
      <c r="BR10" s="206">
        <v>809006.90500000003</v>
      </c>
      <c r="BS10" s="206">
        <f t="shared" si="16"/>
        <v>104.81358499434673</v>
      </c>
      <c r="BT10" s="206">
        <f t="shared" si="17"/>
        <v>44.960484295309058</v>
      </c>
      <c r="BU10" s="210">
        <f t="shared" si="18"/>
        <v>5.9772869280894554</v>
      </c>
      <c r="BV10" s="210">
        <f t="shared" si="19"/>
        <v>145505.80900000001</v>
      </c>
      <c r="BW10" s="210">
        <v>170869</v>
      </c>
      <c r="BX10" s="210">
        <v>209254.06</v>
      </c>
      <c r="BY10" s="210">
        <v>116477.4</v>
      </c>
      <c r="BZ10" s="210">
        <f t="shared" si="20"/>
        <v>122.4646132417232</v>
      </c>
      <c r="CA10" s="206">
        <v>109208.05</v>
      </c>
      <c r="CB10" s="206">
        <f t="shared" si="73"/>
        <v>93.759003892600632</v>
      </c>
      <c r="CC10" s="206">
        <f t="shared" si="74"/>
        <v>63.913319560599057</v>
      </c>
      <c r="CD10" s="206">
        <v>198439.9</v>
      </c>
      <c r="CE10" s="206">
        <v>114077.8</v>
      </c>
      <c r="CF10" s="206">
        <v>140677.38</v>
      </c>
      <c r="CG10" s="206">
        <f t="shared" si="75"/>
        <v>123.3170520469364</v>
      </c>
      <c r="CH10" s="206">
        <f t="shared" si="76"/>
        <v>70.891680554162747</v>
      </c>
      <c r="CI10" s="206">
        <f t="shared" si="77"/>
        <v>16.135694596445219</v>
      </c>
      <c r="CJ10" s="206">
        <f t="shared" si="78"/>
        <v>31469.33</v>
      </c>
      <c r="CK10" s="206">
        <v>71800</v>
      </c>
      <c r="CL10" s="206">
        <v>89553.794999999998</v>
      </c>
      <c r="CM10" s="206">
        <v>33150</v>
      </c>
      <c r="CN10" s="206">
        <f t="shared" si="79"/>
        <v>124.72673398328691</v>
      </c>
      <c r="CO10" s="206">
        <v>39790.9</v>
      </c>
      <c r="CP10" s="206">
        <f t="shared" si="80"/>
        <v>120.03288084464556</v>
      </c>
      <c r="CQ10" s="206">
        <f t="shared" si="81"/>
        <v>55.419080779944295</v>
      </c>
      <c r="CR10" s="206">
        <v>80600</v>
      </c>
      <c r="CS10" s="206">
        <v>38740</v>
      </c>
      <c r="CT10" s="206">
        <v>45309.000000000007</v>
      </c>
      <c r="CU10" s="206">
        <f t="shared" si="25"/>
        <v>116.9566339700568</v>
      </c>
      <c r="CV10" s="206">
        <f t="shared" si="26"/>
        <v>56.214640198511177</v>
      </c>
      <c r="CW10" s="206">
        <f t="shared" si="27"/>
        <v>12.256267409470752</v>
      </c>
      <c r="CX10" s="206">
        <f t="shared" si="28"/>
        <v>5518.1000000000058</v>
      </c>
      <c r="CY10" s="206">
        <v>185985.5</v>
      </c>
      <c r="CZ10" s="206">
        <v>213669.098</v>
      </c>
      <c r="DA10" s="206">
        <v>98099.1</v>
      </c>
      <c r="DB10" s="206">
        <f t="shared" si="29"/>
        <v>114.88481521408926</v>
      </c>
      <c r="DC10" s="211">
        <v>71527.137000000017</v>
      </c>
      <c r="DD10" s="211">
        <f t="shared" si="54"/>
        <v>72.913142934033047</v>
      </c>
      <c r="DE10" s="206">
        <f t="shared" si="55"/>
        <v>38.458448104825386</v>
      </c>
      <c r="DF10" s="211">
        <v>201300.8</v>
      </c>
      <c r="DG10" s="211">
        <v>83722</v>
      </c>
      <c r="DH10" s="206">
        <v>83309.601999999999</v>
      </c>
      <c r="DI10" s="206">
        <f t="shared" si="56"/>
        <v>99.507419794080405</v>
      </c>
      <c r="DJ10" s="206">
        <f>DH10/[1]Sheet2!EF9*100</f>
        <v>46.650014586948572</v>
      </c>
      <c r="DK10" s="213">
        <f t="shared" si="30"/>
        <v>8.2346742084732369</v>
      </c>
      <c r="DL10" s="206">
        <f t="shared" si="31"/>
        <v>11782.464999999982</v>
      </c>
      <c r="DM10" s="206">
        <v>824144.7</v>
      </c>
      <c r="DN10" s="206">
        <v>792215.74400000006</v>
      </c>
      <c r="DO10" s="206">
        <v>464183.4</v>
      </c>
      <c r="DP10" s="206">
        <f t="shared" si="32"/>
        <v>96.125807033643497</v>
      </c>
      <c r="DQ10" s="206">
        <v>328145.495</v>
      </c>
      <c r="DR10" s="206">
        <f t="shared" si="57"/>
        <v>70.693069808183566</v>
      </c>
      <c r="DS10" s="206">
        <f t="shared" si="58"/>
        <v>39.816490356608497</v>
      </c>
      <c r="DT10" s="206">
        <v>984785.3</v>
      </c>
      <c r="DU10" s="206">
        <v>422732.30000000005</v>
      </c>
      <c r="DV10" s="206">
        <v>432468.69099999993</v>
      </c>
      <c r="DW10" s="206">
        <f t="shared" si="33"/>
        <v>102.30320488876762</v>
      </c>
      <c r="DX10" s="206">
        <f t="shared" si="34"/>
        <v>43.915023000444862</v>
      </c>
      <c r="DY10" s="212">
        <v>412183.5</v>
      </c>
      <c r="DZ10" s="212">
        <v>164049.79999999999</v>
      </c>
      <c r="EA10" s="212">
        <v>155539.03100000005</v>
      </c>
      <c r="EB10" s="206">
        <f t="shared" si="59"/>
        <v>94.812082062885821</v>
      </c>
      <c r="EC10" s="206">
        <f t="shared" si="60"/>
        <v>37.735385089408005</v>
      </c>
      <c r="ED10" s="206">
        <f t="shared" si="35"/>
        <v>19.491795554833999</v>
      </c>
      <c r="EE10" s="206">
        <f t="shared" si="36"/>
        <v>104323.19599999994</v>
      </c>
    </row>
    <row r="11" spans="1:139" s="207" customFormat="1" ht="28.5" customHeight="1" x14ac:dyDescent="0.25">
      <c r="A11" s="215">
        <v>5</v>
      </c>
      <c r="B11" s="208" t="s">
        <v>48</v>
      </c>
      <c r="C11" s="206">
        <v>13462268.2334</v>
      </c>
      <c r="D11" s="206">
        <v>12110282.6204</v>
      </c>
      <c r="E11" s="206">
        <v>5546645.2198999999</v>
      </c>
      <c r="F11" s="206">
        <f t="shared" si="0"/>
        <v>89.957222738693375</v>
      </c>
      <c r="G11" s="206">
        <v>4587979.4561000001</v>
      </c>
      <c r="H11" s="206">
        <f t="shared" si="1"/>
        <v>82.716295602240024</v>
      </c>
      <c r="I11" s="206">
        <f t="shared" si="2"/>
        <v>34.08028555483083</v>
      </c>
      <c r="J11" s="206">
        <v>14087855.453599999</v>
      </c>
      <c r="K11" s="206">
        <v>7043927.7267999994</v>
      </c>
      <c r="L11" s="206">
        <v>6237823.8611000003</v>
      </c>
      <c r="M11" s="206">
        <f t="shared" si="61"/>
        <v>88.556045760761862</v>
      </c>
      <c r="N11" s="206">
        <f t="shared" si="62"/>
        <v>44.278022880380931</v>
      </c>
      <c r="O11" s="206">
        <f t="shared" si="63"/>
        <v>4.6469674304060504</v>
      </c>
      <c r="P11" s="206">
        <f t="shared" si="64"/>
        <v>1649844.4050000003</v>
      </c>
      <c r="Q11" s="209">
        <v>7050325.8071970893</v>
      </c>
      <c r="R11" s="206">
        <v>2504146.5109999999</v>
      </c>
      <c r="S11" s="206">
        <v>2585533.7410000023</v>
      </c>
      <c r="T11" s="206">
        <v>1313783.9555000004</v>
      </c>
      <c r="U11" s="206">
        <f t="shared" si="65"/>
        <v>103.25009857220779</v>
      </c>
      <c r="V11" s="206">
        <v>927966.28610000026</v>
      </c>
      <c r="W11" s="206">
        <f t="shared" si="37"/>
        <v>70.633096272425902</v>
      </c>
      <c r="X11" s="206">
        <f t="shared" si="38"/>
        <v>37.057188228552505</v>
      </c>
      <c r="Y11" s="206">
        <v>3259998.0460000006</v>
      </c>
      <c r="Z11" s="206">
        <v>1629999.0230000003</v>
      </c>
      <c r="AA11" s="206">
        <v>1864746.6161000005</v>
      </c>
      <c r="AB11" s="206">
        <f t="shared" si="39"/>
        <v>114.40170146040633</v>
      </c>
      <c r="AC11" s="206">
        <f t="shared" si="40"/>
        <v>57.200850730203165</v>
      </c>
      <c r="AD11" s="206">
        <f>Y11/R11*100-100</f>
        <v>30.183998087961754</v>
      </c>
      <c r="AE11" s="206">
        <f>AA11-V11</f>
        <v>936780.33000000019</v>
      </c>
      <c r="AF11" s="206">
        <f t="shared" si="68"/>
        <v>2037646.1980000001</v>
      </c>
      <c r="AG11" s="206">
        <f t="shared" si="7"/>
        <v>2126706.2093000016</v>
      </c>
      <c r="AH11" s="206">
        <f t="shared" si="7"/>
        <v>1657159.2680000004</v>
      </c>
      <c r="AI11" s="206">
        <f t="shared" si="8"/>
        <v>104.370729883697</v>
      </c>
      <c r="AJ11" s="206">
        <f t="shared" ref="AJ11" si="84">AX11+BL11+CA11+CO11+DC11</f>
        <v>734332.43600000045</v>
      </c>
      <c r="AK11" s="206">
        <f t="shared" si="10"/>
        <v>44.312725407875533</v>
      </c>
      <c r="AL11" s="206">
        <f t="shared" si="11"/>
        <v>36.038269878292205</v>
      </c>
      <c r="AM11" s="206">
        <f t="shared" si="42"/>
        <v>2223469.0300000003</v>
      </c>
      <c r="AN11" s="206">
        <f t="shared" si="43"/>
        <v>1111734.5150000001</v>
      </c>
      <c r="AO11" s="206">
        <f t="shared" si="44"/>
        <v>1119918.2392000004</v>
      </c>
      <c r="AP11" s="206">
        <f t="shared" si="70"/>
        <v>100.73612216672075</v>
      </c>
      <c r="AQ11" s="206">
        <f t="shared" si="71"/>
        <v>50.368061083360374</v>
      </c>
      <c r="AR11" s="206">
        <f t="shared" si="13"/>
        <v>9.1194846378330965</v>
      </c>
      <c r="AS11" s="206">
        <f t="shared" ref="AS11:AS13" si="85">AO11-AJ11</f>
        <v>385585.80319999997</v>
      </c>
      <c r="AT11" s="206">
        <v>509106.40000000014</v>
      </c>
      <c r="AU11" s="206">
        <v>447528.8677000014</v>
      </c>
      <c r="AV11" s="206">
        <v>824328.66900000011</v>
      </c>
      <c r="AW11" s="206">
        <f t="shared" si="45"/>
        <v>87.90478133843952</v>
      </c>
      <c r="AX11" s="206">
        <v>105003.11420000032</v>
      </c>
      <c r="AY11" s="206">
        <f t="shared" ref="AY11" si="86">AX11/AV11*100</f>
        <v>12.738015569369976</v>
      </c>
      <c r="AZ11" s="206">
        <f t="shared" ref="AZ11" si="87">AX11/AT11*100</f>
        <v>20.624984129054415</v>
      </c>
      <c r="BA11" s="206">
        <v>518510.03000000038</v>
      </c>
      <c r="BB11" s="206">
        <v>259255.01500000019</v>
      </c>
      <c r="BC11" s="206">
        <v>168341.05250000034</v>
      </c>
      <c r="BD11" s="206">
        <f t="shared" si="48"/>
        <v>64.932611814664497</v>
      </c>
      <c r="BE11" s="206">
        <f t="shared" si="49"/>
        <v>32.466305907332249</v>
      </c>
      <c r="BF11" s="206">
        <f t="shared" si="14"/>
        <v>1.8470854029727803</v>
      </c>
      <c r="BG11" s="206">
        <f t="shared" si="50"/>
        <v>63337.938300000023</v>
      </c>
      <c r="BH11" s="206">
        <v>1101388.0379999999</v>
      </c>
      <c r="BI11" s="206">
        <v>1254529.3957</v>
      </c>
      <c r="BJ11" s="206">
        <v>612754.71900000004</v>
      </c>
      <c r="BK11" s="206">
        <f t="shared" si="51"/>
        <v>113.90439630868772</v>
      </c>
      <c r="BL11" s="206">
        <v>471585.50550000003</v>
      </c>
      <c r="BM11" s="206"/>
      <c r="BN11" s="206">
        <f t="shared" si="52"/>
        <v>76.961546092964483</v>
      </c>
      <c r="BO11" s="206">
        <f t="shared" si="53"/>
        <v>42.817380362723718</v>
      </c>
      <c r="BP11" s="206">
        <v>1268678.2000000002</v>
      </c>
      <c r="BQ11" s="206">
        <v>634339.10000000009</v>
      </c>
      <c r="BR11" s="206">
        <v>761605.79460000002</v>
      </c>
      <c r="BS11" s="206">
        <f t="shared" si="16"/>
        <v>120.06288034270626</v>
      </c>
      <c r="BT11" s="206">
        <f t="shared" si="17"/>
        <v>60.031440171353132</v>
      </c>
      <c r="BU11" s="210">
        <f t="shared" si="18"/>
        <v>15.18903022623897</v>
      </c>
      <c r="BV11" s="210">
        <f t="shared" si="19"/>
        <v>290020.28909999999</v>
      </c>
      <c r="BW11" s="210">
        <v>48366.1</v>
      </c>
      <c r="BX11" s="210">
        <v>52033.499800000005</v>
      </c>
      <c r="BY11" s="210">
        <v>24183.05</v>
      </c>
      <c r="BZ11" s="210">
        <f t="shared" si="20"/>
        <v>107.5825832556274</v>
      </c>
      <c r="CA11" s="206">
        <v>27652.151999999998</v>
      </c>
      <c r="CB11" s="206">
        <f t="shared" si="73"/>
        <v>114.34517978501471</v>
      </c>
      <c r="CC11" s="206">
        <f t="shared" si="74"/>
        <v>57.172589892507354</v>
      </c>
      <c r="CD11" s="206">
        <v>45792.5</v>
      </c>
      <c r="CE11" s="206">
        <v>22896.25</v>
      </c>
      <c r="CF11" s="206">
        <v>27845.247200000002</v>
      </c>
      <c r="CG11" s="206">
        <f t="shared" si="75"/>
        <v>121.61488103947153</v>
      </c>
      <c r="CH11" s="206">
        <f t="shared" si="76"/>
        <v>60.807440519735763</v>
      </c>
      <c r="CI11" s="206">
        <f t="shared" si="77"/>
        <v>-5.3210823283250051</v>
      </c>
      <c r="CJ11" s="206">
        <f t="shared" si="78"/>
        <v>193.09520000000339</v>
      </c>
      <c r="CK11" s="206">
        <v>40650</v>
      </c>
      <c r="CL11" s="206">
        <v>52427.45</v>
      </c>
      <c r="CM11" s="206">
        <v>20325</v>
      </c>
      <c r="CN11" s="206">
        <f t="shared" si="79"/>
        <v>128.97281672816726</v>
      </c>
      <c r="CO11" s="206">
        <v>25898.75</v>
      </c>
      <c r="CP11" s="206">
        <f t="shared" si="80"/>
        <v>127.42312423124231</v>
      </c>
      <c r="CQ11" s="206">
        <f t="shared" si="81"/>
        <v>63.711562115621156</v>
      </c>
      <c r="CR11" s="206">
        <v>45600</v>
      </c>
      <c r="CS11" s="206">
        <v>22800</v>
      </c>
      <c r="CT11" s="206">
        <v>28549.600000000002</v>
      </c>
      <c r="CU11" s="206">
        <f t="shared" si="25"/>
        <v>125.21754385964914</v>
      </c>
      <c r="CV11" s="206">
        <f t="shared" si="26"/>
        <v>62.60877192982457</v>
      </c>
      <c r="CW11" s="206">
        <f t="shared" si="27"/>
        <v>12.177121771217699</v>
      </c>
      <c r="CX11" s="206">
        <f t="shared" si="28"/>
        <v>2650.8500000000022</v>
      </c>
      <c r="CY11" s="206">
        <v>338135.66</v>
      </c>
      <c r="CZ11" s="206">
        <v>320186.99609999999</v>
      </c>
      <c r="DA11" s="206">
        <v>175567.83</v>
      </c>
      <c r="DB11" s="206">
        <f t="shared" si="29"/>
        <v>94.691874882406665</v>
      </c>
      <c r="DC11" s="211">
        <v>104192.9143</v>
      </c>
      <c r="DD11" s="211">
        <f t="shared" si="54"/>
        <v>59.346244867297159</v>
      </c>
      <c r="DE11" s="206">
        <f t="shared" si="55"/>
        <v>30.813938494390097</v>
      </c>
      <c r="DF11" s="211">
        <v>344888.30000000005</v>
      </c>
      <c r="DG11" s="211">
        <v>172444.15000000002</v>
      </c>
      <c r="DH11" s="206">
        <v>133576.54490000001</v>
      </c>
      <c r="DI11" s="206">
        <f t="shared" si="56"/>
        <v>77.460757526422313</v>
      </c>
      <c r="DJ11" s="206">
        <f>DH11/[1]Sheet2!EF10*100</f>
        <v>81.900032348835722</v>
      </c>
      <c r="DK11" s="213">
        <f t="shared" si="30"/>
        <v>1.9970209589843506</v>
      </c>
      <c r="DL11" s="206">
        <f t="shared" si="31"/>
        <v>29383.630600000004</v>
      </c>
      <c r="DM11" s="206">
        <v>416479.2</v>
      </c>
      <c r="DN11" s="206">
        <v>342700.93579999998</v>
      </c>
      <c r="DO11" s="206">
        <v>208239.6</v>
      </c>
      <c r="DP11" s="206">
        <f t="shared" si="32"/>
        <v>82.285246370046806</v>
      </c>
      <c r="DQ11" s="206">
        <v>143410.16570000001</v>
      </c>
      <c r="DR11" s="206">
        <f t="shared" si="57"/>
        <v>68.867864565625368</v>
      </c>
      <c r="DS11" s="206">
        <f t="shared" si="58"/>
        <v>34.433932282812684</v>
      </c>
      <c r="DT11" s="206">
        <v>479319.47</v>
      </c>
      <c r="DU11" s="206">
        <v>239659.73499999999</v>
      </c>
      <c r="DV11" s="206">
        <v>191444.22469999999</v>
      </c>
      <c r="DW11" s="206">
        <f t="shared" si="33"/>
        <v>79.881680875596402</v>
      </c>
      <c r="DX11" s="206">
        <f t="shared" si="34"/>
        <v>39.940840437798201</v>
      </c>
      <c r="DY11" s="212">
        <v>232420.17</v>
      </c>
      <c r="DZ11" s="212">
        <v>116210.08500000001</v>
      </c>
      <c r="EA11" s="212">
        <v>78213.088699999993</v>
      </c>
      <c r="EB11" s="206">
        <f t="shared" si="59"/>
        <v>67.303185175365797</v>
      </c>
      <c r="EC11" s="206">
        <f t="shared" si="60"/>
        <v>33.651592587682899</v>
      </c>
      <c r="ED11" s="206">
        <f t="shared" si="35"/>
        <v>15.088453396952346</v>
      </c>
      <c r="EE11" s="206">
        <f>DV11-DQ11</f>
        <v>48034.058999999979</v>
      </c>
    </row>
    <row r="12" spans="1:139" s="207" customFormat="1" ht="28.5" customHeight="1" x14ac:dyDescent="0.25">
      <c r="A12" s="215">
        <v>6</v>
      </c>
      <c r="B12" s="208" t="s">
        <v>49</v>
      </c>
      <c r="C12" s="206">
        <v>10494030.616400002</v>
      </c>
      <c r="D12" s="206">
        <v>12435577.086999999</v>
      </c>
      <c r="E12" s="206">
        <v>4335771.2701999992</v>
      </c>
      <c r="F12" s="206">
        <f t="shared" si="0"/>
        <v>118.5014370700021</v>
      </c>
      <c r="G12" s="206">
        <v>5037032.1889000004</v>
      </c>
      <c r="H12" s="206">
        <f t="shared" si="1"/>
        <v>116.17384485938653</v>
      </c>
      <c r="I12" s="206">
        <f t="shared" si="2"/>
        <v>47.99902318779364</v>
      </c>
      <c r="J12" s="206">
        <v>17643130.2203</v>
      </c>
      <c r="K12" s="206">
        <v>7718212.1461000005</v>
      </c>
      <c r="L12" s="206">
        <v>6123312.4534</v>
      </c>
      <c r="M12" s="206">
        <f t="shared" si="61"/>
        <v>79.335892010873266</v>
      </c>
      <c r="N12" s="206">
        <f t="shared" si="62"/>
        <v>34.706496959108655</v>
      </c>
      <c r="O12" s="206">
        <f t="shared" si="63"/>
        <v>68.125393047047453</v>
      </c>
      <c r="P12" s="206">
        <f t="shared" si="64"/>
        <v>1086280.2644999996</v>
      </c>
      <c r="Q12" s="209">
        <v>6843657.0760605624</v>
      </c>
      <c r="R12" s="206">
        <v>1985742.617000001</v>
      </c>
      <c r="S12" s="206">
        <v>3135323.4512999994</v>
      </c>
      <c r="T12" s="206">
        <v>1003652.0934999998</v>
      </c>
      <c r="U12" s="206">
        <f t="shared" si="65"/>
        <v>157.89173402728042</v>
      </c>
      <c r="V12" s="206">
        <v>1368012.4733999998</v>
      </c>
      <c r="W12" s="206">
        <f t="shared" si="37"/>
        <v>136.30345438023042</v>
      </c>
      <c r="X12" s="206">
        <f t="shared" si="38"/>
        <v>68.891731571272359</v>
      </c>
      <c r="Y12" s="206">
        <v>3951603.1838000002</v>
      </c>
      <c r="Z12" s="206">
        <v>1773646.7337000002</v>
      </c>
      <c r="AA12" s="206">
        <v>1922253.9094000002</v>
      </c>
      <c r="AB12" s="206">
        <f t="shared" si="39"/>
        <v>108.37862314272645</v>
      </c>
      <c r="AC12" s="206">
        <f t="shared" si="40"/>
        <v>48.644912456809323</v>
      </c>
      <c r="AD12" s="206">
        <f>Y12/R12*100-100</f>
        <v>98.998759958627517</v>
      </c>
      <c r="AE12" s="206">
        <f>AA12-V12</f>
        <v>554241.43600000045</v>
      </c>
      <c r="AF12" s="206">
        <f t="shared" si="68"/>
        <v>1536087.9870000009</v>
      </c>
      <c r="AG12" s="206">
        <f t="shared" si="7"/>
        <v>2388213.3966999985</v>
      </c>
      <c r="AH12" s="206">
        <f t="shared" si="7"/>
        <v>797660.74349999987</v>
      </c>
      <c r="AI12" s="206">
        <f t="shared" si="8"/>
        <v>155.47373698066667</v>
      </c>
      <c r="AJ12" s="206">
        <f t="shared" si="69"/>
        <v>1035419.9881999999</v>
      </c>
      <c r="AK12" s="206">
        <f t="shared" si="10"/>
        <v>129.80706354643365</v>
      </c>
      <c r="AL12" s="206">
        <f t="shared" si="11"/>
        <v>67.406294233326321</v>
      </c>
      <c r="AM12" s="206">
        <f t="shared" si="42"/>
        <v>2786067.7541</v>
      </c>
      <c r="AN12" s="206">
        <f t="shared" si="43"/>
        <v>1341066.2265000001</v>
      </c>
      <c r="AO12" s="206">
        <f t="shared" si="44"/>
        <v>1270478.9128</v>
      </c>
      <c r="AP12" s="206">
        <f t="shared" si="70"/>
        <v>94.736478161542905</v>
      </c>
      <c r="AQ12" s="206">
        <f t="shared" si="71"/>
        <v>45.601149179891728</v>
      </c>
      <c r="AR12" s="206">
        <f t="shared" si="13"/>
        <v>81.374229710709812</v>
      </c>
      <c r="AS12" s="206">
        <f>AO12-AJ12</f>
        <v>235058.92460000014</v>
      </c>
      <c r="AT12" s="206">
        <v>484029.20200000098</v>
      </c>
      <c r="AU12" s="206">
        <v>489487.97269999923</v>
      </c>
      <c r="AV12" s="206">
        <v>249529.78549999994</v>
      </c>
      <c r="AW12" s="206">
        <f t="shared" si="45"/>
        <v>101.12777714184243</v>
      </c>
      <c r="AX12" s="206">
        <v>148501.79299999998</v>
      </c>
      <c r="AY12" s="206">
        <f t="shared" si="46"/>
        <v>59.512652047705153</v>
      </c>
      <c r="AZ12" s="206">
        <f t="shared" si="47"/>
        <v>30.680337547072146</v>
      </c>
      <c r="BA12" s="206">
        <v>552026.11580000015</v>
      </c>
      <c r="BB12" s="206">
        <v>263822.24890000001</v>
      </c>
      <c r="BC12" s="206">
        <v>179762.32890000002</v>
      </c>
      <c r="BD12" s="206">
        <f t="shared" si="48"/>
        <v>68.137668316267636</v>
      </c>
      <c r="BE12" s="206">
        <f t="shared" si="49"/>
        <v>32.564098645856127</v>
      </c>
      <c r="BF12" s="206">
        <f t="shared" si="14"/>
        <v>14.048101544088041</v>
      </c>
      <c r="BG12" s="206">
        <f t="shared" si="50"/>
        <v>31260.535900000046</v>
      </c>
      <c r="BH12" s="206">
        <v>733177.58500000008</v>
      </c>
      <c r="BI12" s="206">
        <v>1386332.8509999996</v>
      </c>
      <c r="BJ12" s="206">
        <v>390302.158</v>
      </c>
      <c r="BK12" s="206">
        <f t="shared" si="51"/>
        <v>189.08554753484444</v>
      </c>
      <c r="BL12" s="206">
        <v>682085.05299999996</v>
      </c>
      <c r="BM12" s="206"/>
      <c r="BN12" s="206">
        <f t="shared" si="52"/>
        <v>174.75820694796158</v>
      </c>
      <c r="BO12" s="206">
        <f t="shared" si="53"/>
        <v>93.03135651644341</v>
      </c>
      <c r="BP12" s="206">
        <v>1624757.7493</v>
      </c>
      <c r="BQ12" s="206">
        <v>793379.45559999999</v>
      </c>
      <c r="BR12" s="206">
        <v>822102.82900000003</v>
      </c>
      <c r="BS12" s="206">
        <f t="shared" si="16"/>
        <v>103.62038280639341</v>
      </c>
      <c r="BT12" s="206">
        <f t="shared" si="17"/>
        <v>50.598486411539781</v>
      </c>
      <c r="BU12" s="210">
        <f>BP12/BH12*100-100</f>
        <v>121.60494026832529</v>
      </c>
      <c r="BV12" s="210">
        <f t="shared" si="19"/>
        <v>140017.77600000007</v>
      </c>
      <c r="BW12" s="210">
        <v>51413.5</v>
      </c>
      <c r="BX12" s="210">
        <v>107293.09750000002</v>
      </c>
      <c r="BY12" s="210">
        <v>25594.95</v>
      </c>
      <c r="BZ12" s="210">
        <f t="shared" si="20"/>
        <v>208.68662413568427</v>
      </c>
      <c r="CA12" s="206">
        <v>46620.880999999994</v>
      </c>
      <c r="CB12" s="206">
        <f t="shared" si="73"/>
        <v>182.14874809288548</v>
      </c>
      <c r="CC12" s="206">
        <f t="shared" si="74"/>
        <v>90.678286831279706</v>
      </c>
      <c r="CD12" s="206">
        <v>151172.9</v>
      </c>
      <c r="CE12" s="206">
        <v>75654.799999999988</v>
      </c>
      <c r="CF12" s="206">
        <v>81389.121999999988</v>
      </c>
      <c r="CG12" s="206">
        <f t="shared" si="75"/>
        <v>107.57958781200929</v>
      </c>
      <c r="CH12" s="206">
        <f t="shared" si="76"/>
        <v>53.838434005036603</v>
      </c>
      <c r="CI12" s="206">
        <f t="shared" si="77"/>
        <v>194.0334736985422</v>
      </c>
      <c r="CJ12" s="206">
        <f t="shared" si="78"/>
        <v>34768.240999999995</v>
      </c>
      <c r="CK12" s="206">
        <v>23800</v>
      </c>
      <c r="CL12" s="206">
        <v>81860.599999999991</v>
      </c>
      <c r="CM12" s="206">
        <v>11900</v>
      </c>
      <c r="CN12" s="206">
        <f t="shared" si="79"/>
        <v>343.95210084033613</v>
      </c>
      <c r="CO12" s="206">
        <v>36720.699999999997</v>
      </c>
      <c r="CP12" s="206">
        <f t="shared" si="80"/>
        <v>308.57731092436973</v>
      </c>
      <c r="CQ12" s="206">
        <f t="shared" si="81"/>
        <v>154.28865546218486</v>
      </c>
      <c r="CR12" s="206">
        <v>67800</v>
      </c>
      <c r="CS12" s="206">
        <v>33350</v>
      </c>
      <c r="CT12" s="206">
        <v>42083.7</v>
      </c>
      <c r="CU12" s="206">
        <f t="shared" si="25"/>
        <v>126.18800599700148</v>
      </c>
      <c r="CV12" s="206">
        <f t="shared" si="26"/>
        <v>62.070353982300887</v>
      </c>
      <c r="CW12" s="206">
        <f t="shared" si="27"/>
        <v>184.87394957983196</v>
      </c>
      <c r="CX12" s="206">
        <f t="shared" si="28"/>
        <v>5363</v>
      </c>
      <c r="CY12" s="206">
        <v>243667.69999999998</v>
      </c>
      <c r="CZ12" s="206">
        <v>323238.87549999997</v>
      </c>
      <c r="DA12" s="206">
        <v>120333.84999999999</v>
      </c>
      <c r="DB12" s="206">
        <f t="shared" si="29"/>
        <v>132.65561069440062</v>
      </c>
      <c r="DC12" s="211">
        <v>121491.56120000001</v>
      </c>
      <c r="DD12" s="211">
        <f t="shared" si="54"/>
        <v>100.96208273897996</v>
      </c>
      <c r="DE12" s="206">
        <f t="shared" si="55"/>
        <v>49.859526395989299</v>
      </c>
      <c r="DF12" s="211">
        <v>390310.98900000006</v>
      </c>
      <c r="DG12" s="211">
        <v>174859.72200000001</v>
      </c>
      <c r="DH12" s="206">
        <v>145140.93290000001</v>
      </c>
      <c r="DI12" s="206">
        <f t="shared" si="56"/>
        <v>83.004211169911386</v>
      </c>
      <c r="DJ12" s="206">
        <f>DH12/[1]Sheet2!EF11*100</f>
        <v>57.315807079882262</v>
      </c>
      <c r="DK12" s="213">
        <f t="shared" si="30"/>
        <v>60.181669133824499</v>
      </c>
      <c r="DL12" s="206">
        <f t="shared" si="31"/>
        <v>23649.371700000003</v>
      </c>
      <c r="DM12" s="206">
        <v>307414.2</v>
      </c>
      <c r="DN12" s="206">
        <v>578848.82550000015</v>
      </c>
      <c r="DO12" s="206">
        <v>153016.34999999998</v>
      </c>
      <c r="DP12" s="206">
        <f t="shared" si="32"/>
        <v>188.29605968104275</v>
      </c>
      <c r="DQ12" s="206">
        <v>263126.70650000003</v>
      </c>
      <c r="DR12" s="206">
        <f t="shared" si="57"/>
        <v>171.95986343942988</v>
      </c>
      <c r="DS12" s="206">
        <f t="shared" si="58"/>
        <v>85.593543336644828</v>
      </c>
      <c r="DT12" s="206">
        <v>732685.1</v>
      </c>
      <c r="DU12" s="206">
        <v>347458.51249999995</v>
      </c>
      <c r="DV12" s="206">
        <v>297151.27489999996</v>
      </c>
      <c r="DW12" s="206">
        <f t="shared" si="33"/>
        <v>85.521368511585976</v>
      </c>
      <c r="DX12" s="206">
        <f t="shared" si="34"/>
        <v>40.556478478953636</v>
      </c>
      <c r="DY12" s="212">
        <v>361234.5</v>
      </c>
      <c r="DZ12" s="212">
        <v>180317.25</v>
      </c>
      <c r="EA12" s="212">
        <v>134405.35389999999</v>
      </c>
      <c r="EB12" s="206">
        <f t="shared" si="59"/>
        <v>74.538267359334725</v>
      </c>
      <c r="EC12" s="206">
        <f t="shared" si="60"/>
        <v>37.207230732391281</v>
      </c>
      <c r="ED12" s="206">
        <f t="shared" si="35"/>
        <v>138.33807937304132</v>
      </c>
      <c r="EE12" s="206">
        <f t="shared" si="36"/>
        <v>34024.568399999931</v>
      </c>
    </row>
    <row r="13" spans="1:139" s="207" customFormat="1" ht="28.5" customHeight="1" x14ac:dyDescent="0.25">
      <c r="A13" s="215">
        <v>7</v>
      </c>
      <c r="B13" s="208" t="s">
        <v>50</v>
      </c>
      <c r="C13" s="206">
        <v>15867877.8551</v>
      </c>
      <c r="D13" s="206">
        <v>14617709.2882</v>
      </c>
      <c r="E13" s="206">
        <v>7461915.705649999</v>
      </c>
      <c r="F13" s="206">
        <f t="shared" si="0"/>
        <v>92.121387760127035</v>
      </c>
      <c r="G13" s="206">
        <v>6271887.4363000002</v>
      </c>
      <c r="H13" s="206">
        <f t="shared" si="1"/>
        <v>84.05197383228365</v>
      </c>
      <c r="I13" s="206">
        <f t="shared" si="2"/>
        <v>39.525685120422011</v>
      </c>
      <c r="J13" s="206">
        <v>17322986.3631</v>
      </c>
      <c r="K13" s="206">
        <v>8661493.1815499999</v>
      </c>
      <c r="L13" s="206">
        <v>7144398.9563000007</v>
      </c>
      <c r="M13" s="206">
        <f t="shared" si="61"/>
        <v>82.484610985071399</v>
      </c>
      <c r="N13" s="206">
        <f t="shared" si="62"/>
        <v>41.242305492535699</v>
      </c>
      <c r="O13" s="206">
        <f t="shared" si="63"/>
        <v>9.1701519339104465</v>
      </c>
      <c r="P13" s="206">
        <f t="shared" si="64"/>
        <v>872511.52000000048</v>
      </c>
      <c r="Q13" s="209">
        <v>5927280.2941783955</v>
      </c>
      <c r="R13" s="206">
        <v>5675227.7590000005</v>
      </c>
      <c r="S13" s="206">
        <v>5763743.7989000008</v>
      </c>
      <c r="T13" s="206">
        <v>2714042.25</v>
      </c>
      <c r="U13" s="206">
        <f t="shared" si="65"/>
        <v>101.55969141079188</v>
      </c>
      <c r="V13" s="206">
        <v>2409815.6432999996</v>
      </c>
      <c r="W13" s="206">
        <f>V13/T13*100</f>
        <v>88.790645882539209</v>
      </c>
      <c r="X13" s="206">
        <f>V13/R13*100</f>
        <v>42.462007616847075</v>
      </c>
      <c r="Y13" s="206">
        <v>6576265.4000000004</v>
      </c>
      <c r="Z13" s="206">
        <v>3021290.0193333328</v>
      </c>
      <c r="AA13" s="206">
        <v>3258887.0272999997</v>
      </c>
      <c r="AB13" s="206">
        <f t="shared" si="39"/>
        <v>107.86409137971779</v>
      </c>
      <c r="AC13" s="206">
        <f t="shared" si="40"/>
        <v>49.555284482587936</v>
      </c>
      <c r="AD13" s="206">
        <f>Y13/R13*100-100</f>
        <v>15.876678069370854</v>
      </c>
      <c r="AE13" s="206">
        <f>AA13-V13</f>
        <v>849071.38400000008</v>
      </c>
      <c r="AF13" s="206">
        <f t="shared" si="68"/>
        <v>3585599.5590000004</v>
      </c>
      <c r="AG13" s="206">
        <f t="shared" si="7"/>
        <v>3896036.5477999994</v>
      </c>
      <c r="AH13" s="206">
        <f t="shared" si="7"/>
        <v>1713002.95</v>
      </c>
      <c r="AI13" s="206">
        <f t="shared" si="8"/>
        <v>108.6578822785938</v>
      </c>
      <c r="AJ13" s="206">
        <f t="shared" si="69"/>
        <v>1564036.6947000003</v>
      </c>
      <c r="AK13" s="206">
        <f t="shared" si="10"/>
        <v>91.303794584825454</v>
      </c>
      <c r="AL13" s="206">
        <f t="shared" si="11"/>
        <v>43.61994888063294</v>
      </c>
      <c r="AM13" s="206">
        <f t="shared" si="42"/>
        <v>4067040.3000000003</v>
      </c>
      <c r="AN13" s="206">
        <f t="shared" si="43"/>
        <v>1808497.8876666666</v>
      </c>
      <c r="AO13" s="206">
        <f t="shared" si="44"/>
        <v>2162008.8980999999</v>
      </c>
      <c r="AP13" s="206">
        <f t="shared" si="70"/>
        <v>119.54721721513511</v>
      </c>
      <c r="AQ13" s="206">
        <f t="shared" si="71"/>
        <v>53.159269115184316</v>
      </c>
      <c r="AR13" s="206">
        <f t="shared" si="13"/>
        <v>13.427063816748984</v>
      </c>
      <c r="AS13" s="206">
        <f t="shared" si="85"/>
        <v>597972.20339999953</v>
      </c>
      <c r="AT13" s="206">
        <v>1308228.1000000001</v>
      </c>
      <c r="AU13" s="206">
        <v>1377938.2750999997</v>
      </c>
      <c r="AV13" s="206">
        <v>608200.5</v>
      </c>
      <c r="AW13" s="206">
        <f t="shared" si="45"/>
        <v>105.32859484519554</v>
      </c>
      <c r="AX13" s="206">
        <v>494276.62290000002</v>
      </c>
      <c r="AY13" s="206">
        <f t="shared" si="46"/>
        <v>81.268697230600765</v>
      </c>
      <c r="AZ13" s="206">
        <f t="shared" si="47"/>
        <v>37.782143870782164</v>
      </c>
      <c r="BA13" s="206">
        <v>1594067.5</v>
      </c>
      <c r="BB13" s="206">
        <v>653203.41</v>
      </c>
      <c r="BC13" s="206">
        <v>668547.13819999981</v>
      </c>
      <c r="BD13" s="206">
        <f t="shared" si="48"/>
        <v>102.34899695333797</v>
      </c>
      <c r="BE13" s="206">
        <f t="shared" si="49"/>
        <v>41.939700683942164</v>
      </c>
      <c r="BF13" s="206">
        <f t="shared" si="14"/>
        <v>21.849354864033259</v>
      </c>
      <c r="BG13" s="206">
        <f t="shared" si="50"/>
        <v>174270.5152999998</v>
      </c>
      <c r="BH13" s="206">
        <v>1666199.5000000002</v>
      </c>
      <c r="BI13" s="206">
        <v>1829366.3023999997</v>
      </c>
      <c r="BJ13" s="206">
        <v>811854.25000000012</v>
      </c>
      <c r="BK13" s="206">
        <f t="shared" si="51"/>
        <v>109.79275305268064</v>
      </c>
      <c r="BL13" s="206">
        <v>755733.78729999997</v>
      </c>
      <c r="BM13" s="206"/>
      <c r="BN13" s="206">
        <f t="shared" si="52"/>
        <v>93.087372185339902</v>
      </c>
      <c r="BO13" s="206">
        <f t="shared" si="53"/>
        <v>45.356740732427291</v>
      </c>
      <c r="BP13" s="206">
        <v>1783101.7</v>
      </c>
      <c r="BQ13" s="206">
        <v>817361.8</v>
      </c>
      <c r="BR13" s="206">
        <v>1095445.6980000001</v>
      </c>
      <c r="BS13" s="206">
        <f t="shared" si="16"/>
        <v>134.02213046902853</v>
      </c>
      <c r="BT13" s="206">
        <f t="shared" si="17"/>
        <v>61.434841209561974</v>
      </c>
      <c r="BU13" s="210">
        <f t="shared" si="18"/>
        <v>7.0160986124410556</v>
      </c>
      <c r="BV13" s="210">
        <f t="shared" si="19"/>
        <v>339711.91070000012</v>
      </c>
      <c r="BW13" s="210">
        <v>258318.4</v>
      </c>
      <c r="BX13" s="210">
        <v>313712.55499999993</v>
      </c>
      <c r="BY13" s="210">
        <v>124337.2</v>
      </c>
      <c r="BZ13" s="210">
        <f t="shared" si="20"/>
        <v>121.44413831922152</v>
      </c>
      <c r="CA13" s="206">
        <v>180926.46799999999</v>
      </c>
      <c r="CB13" s="206">
        <f t="shared" si="73"/>
        <v>145.51274115871999</v>
      </c>
      <c r="CC13" s="206">
        <f t="shared" si="74"/>
        <v>70.04010089873583</v>
      </c>
      <c r="CD13" s="206">
        <v>322261.09999999998</v>
      </c>
      <c r="CE13" s="206">
        <v>163257.1</v>
      </c>
      <c r="CF13" s="206">
        <v>215342.19500000001</v>
      </c>
      <c r="CG13" s="206">
        <f t="shared" si="75"/>
        <v>131.90372424844003</v>
      </c>
      <c r="CH13" s="206">
        <f t="shared" si="76"/>
        <v>66.822273926328691</v>
      </c>
      <c r="CI13" s="206">
        <f t="shared" si="77"/>
        <v>24.753443811977775</v>
      </c>
      <c r="CJ13" s="206">
        <f t="shared" si="78"/>
        <v>34415.727000000014</v>
      </c>
      <c r="CK13" s="206">
        <v>88400</v>
      </c>
      <c r="CL13" s="206">
        <v>99188.87</v>
      </c>
      <c r="CM13" s="206">
        <v>44200</v>
      </c>
      <c r="CN13" s="206">
        <f t="shared" si="79"/>
        <v>112.20460407239818</v>
      </c>
      <c r="CO13" s="206">
        <v>44247.37000000001</v>
      </c>
      <c r="CP13" s="206">
        <f t="shared" si="80"/>
        <v>100.10717194570138</v>
      </c>
      <c r="CQ13" s="206">
        <f t="shared" si="81"/>
        <v>50.053585972850691</v>
      </c>
      <c r="CR13" s="206">
        <v>96500</v>
      </c>
      <c r="CS13" s="206">
        <v>48345.896000000001</v>
      </c>
      <c r="CT13" s="206">
        <v>54174.904999999999</v>
      </c>
      <c r="CU13" s="206">
        <f t="shared" si="25"/>
        <v>112.05688482844542</v>
      </c>
      <c r="CV13" s="206">
        <f t="shared" si="26"/>
        <v>56.139797927461146</v>
      </c>
      <c r="CW13" s="206">
        <f t="shared" si="27"/>
        <v>9.1628959276017952</v>
      </c>
      <c r="CX13" s="206">
        <f t="shared" si="28"/>
        <v>9927.5349999999889</v>
      </c>
      <c r="CY13" s="206">
        <v>264453.55900000001</v>
      </c>
      <c r="CZ13" s="206">
        <v>275830.54529999994</v>
      </c>
      <c r="DA13" s="206">
        <v>124410.99999999999</v>
      </c>
      <c r="DB13" s="206">
        <f t="shared" si="29"/>
        <v>104.30207343135054</v>
      </c>
      <c r="DC13" s="211">
        <v>88852.44650000002</v>
      </c>
      <c r="DD13" s="211">
        <f t="shared" si="54"/>
        <v>71.418481082862471</v>
      </c>
      <c r="DE13" s="206">
        <f t="shared" si="55"/>
        <v>33.598506609623662</v>
      </c>
      <c r="DF13" s="211">
        <v>271110</v>
      </c>
      <c r="DG13" s="211">
        <v>126329.68166666667</v>
      </c>
      <c r="DH13" s="206">
        <v>128498.96189999999</v>
      </c>
      <c r="DI13" s="206">
        <f t="shared" si="56"/>
        <v>101.71715799859069</v>
      </c>
      <c r="DJ13" s="206">
        <f>DH13/[1]Sheet2!EF12*100</f>
        <v>78.786804556746759</v>
      </c>
      <c r="DK13" s="213">
        <f t="shared" si="30"/>
        <v>2.5170547997805528</v>
      </c>
      <c r="DL13" s="206">
        <f t="shared" si="31"/>
        <v>39646.515399999975</v>
      </c>
      <c r="DM13" s="206">
        <v>1347992.4</v>
      </c>
      <c r="DN13" s="206">
        <v>1249792.6868000003</v>
      </c>
      <c r="DO13" s="206">
        <v>675126.4</v>
      </c>
      <c r="DP13" s="206">
        <f t="shared" si="32"/>
        <v>92.71511373506263</v>
      </c>
      <c r="DQ13" s="206">
        <v>573982.03060000006</v>
      </c>
      <c r="DR13" s="206">
        <f t="shared" si="57"/>
        <v>85.018454410907353</v>
      </c>
      <c r="DS13" s="206">
        <f t="shared" si="58"/>
        <v>42.580509400498116</v>
      </c>
      <c r="DT13" s="206">
        <v>1539505.0999999999</v>
      </c>
      <c r="DU13" s="206">
        <v>744094.13166666671</v>
      </c>
      <c r="DV13" s="206">
        <v>673181.28429999994</v>
      </c>
      <c r="DW13" s="206">
        <f t="shared" si="33"/>
        <v>90.469909068113211</v>
      </c>
      <c r="DX13" s="206">
        <f t="shared" si="34"/>
        <v>43.727122716254726</v>
      </c>
      <c r="DY13" s="212">
        <v>610328.9</v>
      </c>
      <c r="DZ13" s="212">
        <v>296152.34999999998</v>
      </c>
      <c r="EA13" s="212">
        <v>255600.7403</v>
      </c>
      <c r="EB13" s="206">
        <f t="shared" si="59"/>
        <v>86.30717949730942</v>
      </c>
      <c r="EC13" s="206">
        <f t="shared" si="60"/>
        <v>41.879180274766604</v>
      </c>
      <c r="ED13" s="206">
        <f t="shared" si="35"/>
        <v>14.207253690747805</v>
      </c>
      <c r="EE13" s="206">
        <f>DV13-DQ13</f>
        <v>99199.253699999885</v>
      </c>
      <c r="EI13" s="197"/>
    </row>
    <row r="14" spans="1:139" s="207" customFormat="1" ht="28.5" customHeight="1" x14ac:dyDescent="0.25">
      <c r="A14" s="215">
        <v>8</v>
      </c>
      <c r="B14" s="208" t="s">
        <v>51</v>
      </c>
      <c r="C14" s="206">
        <v>11614972.049000001</v>
      </c>
      <c r="D14" s="206">
        <v>10779395.183099998</v>
      </c>
      <c r="E14" s="206">
        <v>5947415.5473661413</v>
      </c>
      <c r="F14" s="206">
        <f t="shared" si="0"/>
        <v>92.806036360871474</v>
      </c>
      <c r="G14" s="206">
        <v>5078463.1787</v>
      </c>
      <c r="H14" s="206">
        <f t="shared" si="1"/>
        <v>85.389412228796374</v>
      </c>
      <c r="I14" s="206">
        <f t="shared" si="2"/>
        <v>43.723421436362678</v>
      </c>
      <c r="J14" s="206">
        <v>14819095.100000001</v>
      </c>
      <c r="K14" s="206">
        <v>8699956.8725873008</v>
      </c>
      <c r="L14" s="206">
        <v>7723632.0029999986</v>
      </c>
      <c r="M14" s="206">
        <f t="shared" si="61"/>
        <v>88.777819431914608</v>
      </c>
      <c r="N14" s="206">
        <f t="shared" si="62"/>
        <v>52.119457705619276</v>
      </c>
      <c r="O14" s="206">
        <f t="shared" si="63"/>
        <v>27.586145170929299</v>
      </c>
      <c r="P14" s="206">
        <f t="shared" si="64"/>
        <v>2645168.8242999986</v>
      </c>
      <c r="Q14" s="209">
        <v>6995031.0515063433</v>
      </c>
      <c r="R14" s="206">
        <v>3538203.1589999995</v>
      </c>
      <c r="S14" s="206">
        <v>3346349.8281999999</v>
      </c>
      <c r="T14" s="206">
        <v>1765713.3183661415</v>
      </c>
      <c r="U14" s="206">
        <f t="shared" si="65"/>
        <v>94.577662101962986</v>
      </c>
      <c r="V14" s="206">
        <v>1465619.5936999999</v>
      </c>
      <c r="W14" s="206">
        <f t="shared" si="37"/>
        <v>83.004391395550797</v>
      </c>
      <c r="X14" s="206">
        <f t="shared" si="38"/>
        <v>41.422708867690545</v>
      </c>
      <c r="Y14" s="206">
        <v>4728209.1000000006</v>
      </c>
      <c r="Z14" s="206">
        <v>2783033.5135873011</v>
      </c>
      <c r="AA14" s="206">
        <v>2657986.6999999997</v>
      </c>
      <c r="AB14" s="206">
        <f t="shared" si="39"/>
        <v>95.506816106353057</v>
      </c>
      <c r="AC14" s="206">
        <f t="shared" si="40"/>
        <v>56.215506628080369</v>
      </c>
      <c r="AD14" s="206">
        <f t="shared" si="66"/>
        <v>33.633058575877016</v>
      </c>
      <c r="AE14" s="206">
        <f t="shared" si="67"/>
        <v>1192367.1062999999</v>
      </c>
      <c r="AF14" s="206">
        <f t="shared" si="68"/>
        <v>2663005.0589999999</v>
      </c>
      <c r="AG14" s="206">
        <f t="shared" si="7"/>
        <v>2501563.0153999999</v>
      </c>
      <c r="AH14" s="206">
        <f t="shared" si="7"/>
        <v>1327994.153405512</v>
      </c>
      <c r="AI14" s="206">
        <f t="shared" si="8"/>
        <v>93.937599064846538</v>
      </c>
      <c r="AJ14" s="206">
        <f>AX14+BL14+CA14+CO14+DC14</f>
        <v>1060103.7795000002</v>
      </c>
      <c r="AK14" s="206">
        <f t="shared" si="10"/>
        <v>79.82744327461586</v>
      </c>
      <c r="AL14" s="206">
        <f t="shared" si="11"/>
        <v>39.808552969782404</v>
      </c>
      <c r="AM14" s="206">
        <f>BA14+BP14+CD14+CR14+DF14</f>
        <v>2870007.2919999994</v>
      </c>
      <c r="AN14" s="206">
        <f>BB14+BQ14+CE14+CS14+DG14</f>
        <v>1384796.1452698412</v>
      </c>
      <c r="AO14" s="206">
        <f>BC14+BR14+CF14+CT14+DH14</f>
        <v>1230012.6894999999</v>
      </c>
      <c r="AP14" s="206">
        <f t="shared" si="70"/>
        <v>88.822654056443795</v>
      </c>
      <c r="AQ14" s="206">
        <f>AO14/AM14*100</f>
        <v>42.857476109158263</v>
      </c>
      <c r="AR14" s="206">
        <f t="shared" si="13"/>
        <v>7.7732572193359744</v>
      </c>
      <c r="AS14" s="206">
        <f t="shared" si="72"/>
        <v>169908.90999999968</v>
      </c>
      <c r="AT14" s="206">
        <v>580021.94999999995</v>
      </c>
      <c r="AU14" s="206">
        <v>534646.91950000008</v>
      </c>
      <c r="AV14" s="206">
        <v>286836.86866141733</v>
      </c>
      <c r="AW14" s="206">
        <f t="shared" si="45"/>
        <v>92.177014938831221</v>
      </c>
      <c r="AX14" s="206">
        <v>186941.25349999999</v>
      </c>
      <c r="AY14" s="206">
        <f t="shared" si="46"/>
        <v>65.173369927094598</v>
      </c>
      <c r="AZ14" s="206">
        <f t="shared" si="47"/>
        <v>32.230030863487151</v>
      </c>
      <c r="BA14" s="206">
        <v>703721.16499999992</v>
      </c>
      <c r="BB14" s="206">
        <v>335971.02642857144</v>
      </c>
      <c r="BC14" s="206">
        <v>251114.01489999998</v>
      </c>
      <c r="BD14" s="206">
        <f t="shared" si="48"/>
        <v>74.742759091277662</v>
      </c>
      <c r="BE14" s="206">
        <f t="shared" si="49"/>
        <v>35.68373773439086</v>
      </c>
      <c r="BF14" s="206">
        <f t="shared" si="14"/>
        <v>21.326643758912908</v>
      </c>
      <c r="BG14" s="206">
        <f t="shared" si="50"/>
        <v>64172.761399999988</v>
      </c>
      <c r="BH14" s="206">
        <v>1488101.959</v>
      </c>
      <c r="BI14" s="206">
        <v>1403032.1431</v>
      </c>
      <c r="BJ14" s="206">
        <v>739480.70856299216</v>
      </c>
      <c r="BK14" s="206">
        <f t="shared" si="51"/>
        <v>94.283334190543854</v>
      </c>
      <c r="BL14" s="206">
        <v>622065.48110000009</v>
      </c>
      <c r="BM14" s="206"/>
      <c r="BN14" s="206">
        <f t="shared" si="52"/>
        <v>84.121935014212738</v>
      </c>
      <c r="BO14" s="206">
        <f t="shared" si="53"/>
        <v>41.802611530598767</v>
      </c>
      <c r="BP14" s="206">
        <v>1530392.9469999999</v>
      </c>
      <c r="BQ14" s="206">
        <v>737139.50249206345</v>
      </c>
      <c r="BR14" s="206">
        <v>679467.76409999991</v>
      </c>
      <c r="BS14" s="206">
        <f t="shared" si="16"/>
        <v>92.176278954378176</v>
      </c>
      <c r="BT14" s="206">
        <f t="shared" si="17"/>
        <v>44.398255064619029</v>
      </c>
      <c r="BU14" s="210">
        <f t="shared" si="18"/>
        <v>2.8419415581187195</v>
      </c>
      <c r="BV14" s="210">
        <f t="shared" si="19"/>
        <v>57402.282999999821</v>
      </c>
      <c r="BW14" s="210">
        <v>143855.40000000002</v>
      </c>
      <c r="BX14" s="210">
        <v>142720.93099999998</v>
      </c>
      <c r="BY14" s="210">
        <v>77167.486614173235</v>
      </c>
      <c r="BZ14" s="210">
        <f t="shared" si="20"/>
        <v>99.211382402050916</v>
      </c>
      <c r="CA14" s="206">
        <v>79389.60100000001</v>
      </c>
      <c r="CB14" s="206">
        <f t="shared" si="73"/>
        <v>102.87959927597103</v>
      </c>
      <c r="CC14" s="206">
        <f t="shared" si="74"/>
        <v>55.187084391687755</v>
      </c>
      <c r="CD14" s="206">
        <v>162966.99400000001</v>
      </c>
      <c r="CE14" s="206">
        <v>79819.249428571435</v>
      </c>
      <c r="CF14" s="206">
        <v>96450.503999999986</v>
      </c>
      <c r="CG14" s="206">
        <f t="shared" si="75"/>
        <v>120.83614502828858</v>
      </c>
      <c r="CH14" s="206">
        <f t="shared" si="76"/>
        <v>59.184072573615722</v>
      </c>
      <c r="CI14" s="206">
        <f t="shared" si="77"/>
        <v>13.285280914028945</v>
      </c>
      <c r="CJ14" s="206">
        <f t="shared" si="78"/>
        <v>17060.902999999977</v>
      </c>
      <c r="CK14" s="206">
        <v>49950</v>
      </c>
      <c r="CL14" s="206">
        <v>73650.419999999984</v>
      </c>
      <c r="CM14" s="206">
        <v>24792.36220472441</v>
      </c>
      <c r="CN14" s="206">
        <f t="shared" si="79"/>
        <v>147.44828828828827</v>
      </c>
      <c r="CO14" s="206">
        <v>32060.199000000001</v>
      </c>
      <c r="CP14" s="206">
        <f t="shared" si="80"/>
        <v>129.31482177963113</v>
      </c>
      <c r="CQ14" s="206">
        <f t="shared" si="81"/>
        <v>64.184582582582578</v>
      </c>
      <c r="CR14" s="206">
        <v>61950</v>
      </c>
      <c r="CS14" s="206">
        <v>29948.015873015873</v>
      </c>
      <c r="CT14" s="206">
        <v>39677.315999999999</v>
      </c>
      <c r="CU14" s="206">
        <f t="shared" si="25"/>
        <v>132.48729454477996</v>
      </c>
      <c r="CV14" s="206">
        <f t="shared" si="26"/>
        <v>64.047322033898297</v>
      </c>
      <c r="CW14" s="206">
        <f t="shared" si="27"/>
        <v>24.024024024024015</v>
      </c>
      <c r="CX14" s="206">
        <f t="shared" si="28"/>
        <v>7617.1169999999984</v>
      </c>
      <c r="CY14" s="206">
        <v>401075.75</v>
      </c>
      <c r="CZ14" s="206">
        <v>347512.6018</v>
      </c>
      <c r="DA14" s="206">
        <v>199716.72736220475</v>
      </c>
      <c r="DB14" s="206">
        <f t="shared" si="29"/>
        <v>86.645129205642576</v>
      </c>
      <c r="DC14" s="211">
        <v>139647.24490000002</v>
      </c>
      <c r="DD14" s="211">
        <f t="shared" si="54"/>
        <v>69.922658329333046</v>
      </c>
      <c r="DE14" s="206">
        <f t="shared" si="55"/>
        <v>34.818172103399426</v>
      </c>
      <c r="DF14" s="211">
        <v>410976.18599999999</v>
      </c>
      <c r="DG14" s="211">
        <v>201918.35104761904</v>
      </c>
      <c r="DH14" s="206">
        <v>163303.09049999996</v>
      </c>
      <c r="DI14" s="206">
        <f t="shared" si="56"/>
        <v>80.875804330180799</v>
      </c>
      <c r="DJ14" s="206">
        <f>DH14/[1]Sheet2!EF13*100</f>
        <v>41.584169107112089</v>
      </c>
      <c r="DK14" s="213">
        <f>DF14/CY14*100-100</f>
        <v>2.4684703575322118</v>
      </c>
      <c r="DL14" s="206">
        <f>DH14-DC14</f>
        <v>23655.845599999942</v>
      </c>
      <c r="DM14" s="206">
        <v>783980.1</v>
      </c>
      <c r="DN14" s="206">
        <v>693962.28350000002</v>
      </c>
      <c r="DO14" s="206">
        <v>400363.92874015745</v>
      </c>
      <c r="DP14" s="206">
        <f t="shared" si="32"/>
        <v>88.517844202933219</v>
      </c>
      <c r="DQ14" s="206">
        <v>319663.70390000002</v>
      </c>
      <c r="DR14" s="206">
        <f t="shared" si="57"/>
        <v>79.84328281169077</v>
      </c>
      <c r="DS14" s="206">
        <f t="shared" si="58"/>
        <v>40.774466584037022</v>
      </c>
      <c r="DT14" s="206">
        <v>763897.20000000007</v>
      </c>
      <c r="DU14" s="206">
        <v>375400.59682539682</v>
      </c>
      <c r="DV14" s="206">
        <v>325994.64850000001</v>
      </c>
      <c r="DW14" s="206">
        <f>DV14/DU14*100</f>
        <v>86.839139643569581</v>
      </c>
      <c r="DX14" s="206">
        <f>DV14/DT14*100</f>
        <v>42.675198770201014</v>
      </c>
      <c r="DY14" s="212">
        <v>339946.5</v>
      </c>
      <c r="DZ14" s="212">
        <v>167419.35079365075</v>
      </c>
      <c r="EA14" s="212">
        <v>123504.1842</v>
      </c>
      <c r="EB14" s="206">
        <f t="shared" si="59"/>
        <v>73.769360360393776</v>
      </c>
      <c r="EC14" s="206">
        <f t="shared" si="60"/>
        <v>36.330476766197037</v>
      </c>
      <c r="ED14" s="206">
        <f>DT14/DM14*100-100</f>
        <v>-2.5616594094671399</v>
      </c>
      <c r="EE14" s="206">
        <f>DV14-DQ14</f>
        <v>6330.944599999988</v>
      </c>
    </row>
    <row r="15" spans="1:139" s="218" customFormat="1" ht="28.5" customHeight="1" x14ac:dyDescent="0.25">
      <c r="A15" s="203">
        <v>9</v>
      </c>
      <c r="B15" s="204" t="s">
        <v>52</v>
      </c>
      <c r="C15" s="205">
        <v>16439473.682400001</v>
      </c>
      <c r="D15" s="205">
        <v>11592957.909799999</v>
      </c>
      <c r="E15" s="205">
        <v>3913969.5653000008</v>
      </c>
      <c r="F15" s="205">
        <f t="shared" si="0"/>
        <v>70.519033235299673</v>
      </c>
      <c r="G15" s="205">
        <v>4441151.6593000004</v>
      </c>
      <c r="H15" s="205">
        <f t="shared" si="1"/>
        <v>113.46924356984856</v>
      </c>
      <c r="I15" s="205">
        <f t="shared" si="2"/>
        <v>27.015169372816782</v>
      </c>
      <c r="J15" s="205">
        <v>17616468.491699997</v>
      </c>
      <c r="K15" s="205">
        <v>5008866.5708999997</v>
      </c>
      <c r="L15" s="205">
        <v>4957878.7248</v>
      </c>
      <c r="M15" s="205">
        <f t="shared" si="61"/>
        <v>98.982048226314831</v>
      </c>
      <c r="N15" s="205">
        <f t="shared" si="62"/>
        <v>28.143431398500248</v>
      </c>
      <c r="O15" s="205">
        <f t="shared" si="63"/>
        <v>7.1595650325477322</v>
      </c>
      <c r="P15" s="205">
        <f t="shared" si="64"/>
        <v>516727.06549999956</v>
      </c>
      <c r="Q15" s="202">
        <v>4737698.1485548392</v>
      </c>
      <c r="R15" s="205">
        <v>2992742.8760000002</v>
      </c>
      <c r="S15" s="205">
        <v>3031189.1726000002</v>
      </c>
      <c r="T15" s="205">
        <v>1421971.6456666668</v>
      </c>
      <c r="U15" s="205">
        <f t="shared" si="65"/>
        <v>101.2846508434893</v>
      </c>
      <c r="V15" s="205">
        <v>1333255.7797999999</v>
      </c>
      <c r="W15" s="205">
        <f t="shared" si="37"/>
        <v>93.761066464509284</v>
      </c>
      <c r="X15" s="205">
        <f t="shared" si="38"/>
        <v>44.549626715075</v>
      </c>
      <c r="Y15" s="205">
        <v>3468240.4179999991</v>
      </c>
      <c r="Z15" s="205">
        <v>1614497.5908999997</v>
      </c>
      <c r="AA15" s="205">
        <v>1564635.0277999996</v>
      </c>
      <c r="AB15" s="205">
        <f t="shared" si="39"/>
        <v>96.911574016520873</v>
      </c>
      <c r="AC15" s="205">
        <f t="shared" si="40"/>
        <v>45.113222822720708</v>
      </c>
      <c r="AD15" s="205">
        <f t="shared" si="66"/>
        <v>15.888352648441796</v>
      </c>
      <c r="AE15" s="205">
        <f>AA15-V15</f>
        <v>231379.24799999967</v>
      </c>
      <c r="AF15" s="205">
        <f t="shared" si="68"/>
        <v>2203729.0410000002</v>
      </c>
      <c r="AG15" s="205">
        <f t="shared" si="7"/>
        <v>2202383.0476000002</v>
      </c>
      <c r="AH15" s="205">
        <f t="shared" si="7"/>
        <v>1040706.3635</v>
      </c>
      <c r="AI15" s="205">
        <f t="shared" si="8"/>
        <v>99.938922010149241</v>
      </c>
      <c r="AJ15" s="205">
        <f t="shared" si="69"/>
        <v>904652.29670000006</v>
      </c>
      <c r="AK15" s="205">
        <f t="shared" si="10"/>
        <v>86.926757482058974</v>
      </c>
      <c r="AL15" s="205">
        <f t="shared" si="11"/>
        <v>41.050976770242599</v>
      </c>
      <c r="AM15" s="205">
        <f t="shared" si="42"/>
        <v>2394178.4749999992</v>
      </c>
      <c r="AN15" s="205">
        <f t="shared" si="43"/>
        <v>1051278.1865000001</v>
      </c>
      <c r="AO15" s="205">
        <f t="shared" si="44"/>
        <v>944208.69769999955</v>
      </c>
      <c r="AP15" s="205">
        <f t="shared" si="70"/>
        <v>89.815303867716992</v>
      </c>
      <c r="AQ15" s="205">
        <f t="shared" si="71"/>
        <v>39.437690529733786</v>
      </c>
      <c r="AR15" s="205">
        <f t="shared" si="13"/>
        <v>8.6421438596451736</v>
      </c>
      <c r="AS15" s="205">
        <f t="shared" si="72"/>
        <v>39556.400999999489</v>
      </c>
      <c r="AT15" s="205">
        <v>409273.34999999992</v>
      </c>
      <c r="AU15" s="205">
        <v>337943.58710000024</v>
      </c>
      <c r="AV15" s="205">
        <v>162830</v>
      </c>
      <c r="AW15" s="205">
        <f t="shared" si="45"/>
        <v>82.571608217344306</v>
      </c>
      <c r="AX15" s="205">
        <v>120872.1</v>
      </c>
      <c r="AY15" s="205">
        <f>AX15/AV15*100</f>
        <v>74.232082540072469</v>
      </c>
      <c r="AZ15" s="205">
        <f t="shared" si="47"/>
        <v>29.533342447046707</v>
      </c>
      <c r="BA15" s="205">
        <v>316463.49099999922</v>
      </c>
      <c r="BB15" s="205">
        <v>106242.44399999999</v>
      </c>
      <c r="BC15" s="205">
        <v>68581.167399999496</v>
      </c>
      <c r="BD15" s="205">
        <f t="shared" si="48"/>
        <v>64.551571686358713</v>
      </c>
      <c r="BE15" s="205">
        <f t="shared" si="49"/>
        <v>21.671115105027919</v>
      </c>
      <c r="BF15" s="205">
        <f t="shared" si="14"/>
        <v>-22.676741351471023</v>
      </c>
      <c r="BG15" s="205">
        <f>BC15-AX15</f>
        <v>-52290.932600000509</v>
      </c>
      <c r="BH15" s="205">
        <v>575211.56400000001</v>
      </c>
      <c r="BI15" s="205">
        <v>622139.5919</v>
      </c>
      <c r="BJ15" s="205">
        <v>279405.8</v>
      </c>
      <c r="BK15" s="205">
        <f t="shared" si="51"/>
        <v>108.15839437817701</v>
      </c>
      <c r="BL15" s="205">
        <v>254280.90900000001</v>
      </c>
      <c r="BM15" s="205"/>
      <c r="BN15" s="205">
        <f t="shared" si="52"/>
        <v>91.0077417863194</v>
      </c>
      <c r="BO15" s="205">
        <f t="shared" si="53"/>
        <v>44.206501557746847</v>
      </c>
      <c r="BP15" s="205">
        <v>740031.19699999993</v>
      </c>
      <c r="BQ15" s="205">
        <v>301866.12900000002</v>
      </c>
      <c r="BR15" s="205">
        <v>326693.70790000004</v>
      </c>
      <c r="BS15" s="205">
        <f t="shared" si="16"/>
        <v>108.22469847221581</v>
      </c>
      <c r="BT15" s="205">
        <f t="shared" si="17"/>
        <v>44.145937255669516</v>
      </c>
      <c r="BU15" s="201">
        <f t="shared" si="18"/>
        <v>28.653741217205408</v>
      </c>
      <c r="BV15" s="201">
        <f>BR15-BL15</f>
        <v>72412.798900000023</v>
      </c>
      <c r="BW15" s="201">
        <v>92040.2</v>
      </c>
      <c r="BX15" s="201">
        <v>101247.63600000001</v>
      </c>
      <c r="BY15" s="201">
        <v>45868.6</v>
      </c>
      <c r="BZ15" s="201">
        <f t="shared" si="20"/>
        <v>110.00371142174833</v>
      </c>
      <c r="CA15" s="205">
        <v>62582.376000000004</v>
      </c>
      <c r="CB15" s="205">
        <f t="shared" si="73"/>
        <v>136.4383826844508</v>
      </c>
      <c r="CC15" s="205">
        <f t="shared" si="74"/>
        <v>67.994611050388855</v>
      </c>
      <c r="CD15" s="205">
        <v>99819.28</v>
      </c>
      <c r="CE15" s="205">
        <v>41776.199999999997</v>
      </c>
      <c r="CF15" s="205">
        <v>61550.043999999994</v>
      </c>
      <c r="CG15" s="205">
        <f t="shared" si="75"/>
        <v>147.33279714287082</v>
      </c>
      <c r="CH15" s="205">
        <f t="shared" si="76"/>
        <v>61.661478624169597</v>
      </c>
      <c r="CI15" s="205">
        <f t="shared" si="77"/>
        <v>8.4518286574779324</v>
      </c>
      <c r="CJ15" s="205">
        <f t="shared" si="78"/>
        <v>-1032.3320000000094</v>
      </c>
      <c r="CK15" s="205">
        <v>27050</v>
      </c>
      <c r="CL15" s="205">
        <v>42044.858999999997</v>
      </c>
      <c r="CM15" s="205">
        <v>13525</v>
      </c>
      <c r="CN15" s="205">
        <f t="shared" si="79"/>
        <v>155.43385951940849</v>
      </c>
      <c r="CO15" s="205">
        <v>19463.3</v>
      </c>
      <c r="CP15" s="205">
        <f t="shared" si="80"/>
        <v>143.90609981515712</v>
      </c>
      <c r="CQ15" s="205">
        <f t="shared" si="81"/>
        <v>71.95304990757856</v>
      </c>
      <c r="CR15" s="205">
        <v>47050</v>
      </c>
      <c r="CS15" s="205">
        <v>21525</v>
      </c>
      <c r="CT15" s="205">
        <v>21820.7</v>
      </c>
      <c r="CU15" s="205">
        <f t="shared" si="25"/>
        <v>101.37375145180023</v>
      </c>
      <c r="CV15" s="205">
        <f t="shared" si="26"/>
        <v>46.377683315621681</v>
      </c>
      <c r="CW15" s="205">
        <f t="shared" si="27"/>
        <v>73.937153419593358</v>
      </c>
      <c r="CX15" s="205">
        <f t="shared" si="28"/>
        <v>2357.4000000000015</v>
      </c>
      <c r="CY15" s="205">
        <v>1100153.9270000001</v>
      </c>
      <c r="CZ15" s="205">
        <v>1099007.3736</v>
      </c>
      <c r="DA15" s="205">
        <v>539076.96350000007</v>
      </c>
      <c r="DB15" s="205">
        <f t="shared" si="29"/>
        <v>99.895782456267142</v>
      </c>
      <c r="DC15" s="200">
        <v>447453.61170000012</v>
      </c>
      <c r="DD15" s="200">
        <f t="shared" si="54"/>
        <v>83.003660329848259</v>
      </c>
      <c r="DE15" s="205">
        <f t="shared" si="55"/>
        <v>40.67190969541484</v>
      </c>
      <c r="DF15" s="200">
        <v>1190814.507</v>
      </c>
      <c r="DG15" s="200">
        <v>579868.41350000002</v>
      </c>
      <c r="DH15" s="205">
        <v>465563.0784</v>
      </c>
      <c r="DI15" s="205">
        <f t="shared" si="56"/>
        <v>80.287711411961567</v>
      </c>
      <c r="DJ15" s="205">
        <f>DH15/[1]Sheet2!EF14*100</f>
        <v>46.033645192935509</v>
      </c>
      <c r="DK15" s="216">
        <f t="shared" si="30"/>
        <v>8.2407177554891149</v>
      </c>
      <c r="DL15" s="205">
        <f t="shared" si="31"/>
        <v>18109.466699999874</v>
      </c>
      <c r="DM15" s="205">
        <v>505312.12</v>
      </c>
      <c r="DN15" s="205">
        <v>523190.1335</v>
      </c>
      <c r="DO15" s="205">
        <v>252312.81</v>
      </c>
      <c r="DP15" s="205">
        <f t="shared" si="32"/>
        <v>103.53801399024429</v>
      </c>
      <c r="DQ15" s="205">
        <v>256016.25940000001</v>
      </c>
      <c r="DR15" s="205">
        <f t="shared" si="57"/>
        <v>101.46780078268718</v>
      </c>
      <c r="DS15" s="205">
        <f t="shared" si="58"/>
        <v>50.664975025732616</v>
      </c>
      <c r="DT15" s="205">
        <v>545092.68299999996</v>
      </c>
      <c r="DU15" s="205">
        <v>209249.55</v>
      </c>
      <c r="DV15" s="205">
        <v>267979.80170000007</v>
      </c>
      <c r="DW15" s="205">
        <f t="shared" si="33"/>
        <v>128.06708626135639</v>
      </c>
      <c r="DX15" s="205">
        <f t="shared" si="34"/>
        <v>49.162245258023411</v>
      </c>
      <c r="DY15" s="217">
        <v>298837.82</v>
      </c>
      <c r="DZ15" s="217">
        <v>154475.86470000001</v>
      </c>
      <c r="EA15" s="217">
        <v>154475.86470000001</v>
      </c>
      <c r="EB15" s="205">
        <f t="shared" si="59"/>
        <v>100</v>
      </c>
      <c r="EC15" s="205">
        <f t="shared" si="60"/>
        <v>51.692207064018866</v>
      </c>
      <c r="ED15" s="205">
        <f t="shared" si="35"/>
        <v>7.8724735515941973</v>
      </c>
      <c r="EE15" s="205">
        <f t="shared" si="36"/>
        <v>11963.542300000059</v>
      </c>
    </row>
    <row r="16" spans="1:139" s="207" customFormat="1" ht="27" customHeight="1" x14ac:dyDescent="0.25">
      <c r="A16" s="215">
        <v>10</v>
      </c>
      <c r="B16" s="208" t="s">
        <v>53</v>
      </c>
      <c r="C16" s="206">
        <v>4369503.9173000008</v>
      </c>
      <c r="D16" s="206">
        <v>3980702.2481</v>
      </c>
      <c r="E16" s="206">
        <v>1533883.6856500001</v>
      </c>
      <c r="F16" s="206">
        <f t="shared" si="0"/>
        <v>91.101926521666826</v>
      </c>
      <c r="G16" s="206">
        <v>1439751.1842</v>
      </c>
      <c r="H16" s="206">
        <f t="shared" si="1"/>
        <v>93.863126498401314</v>
      </c>
      <c r="I16" s="206">
        <f t="shared" si="2"/>
        <v>32.949991840026769</v>
      </c>
      <c r="J16" s="206">
        <v>3053557.3339</v>
      </c>
      <c r="K16" s="206">
        <v>1345218.8951666667</v>
      </c>
      <c r="L16" s="206">
        <v>1368562.4174000002</v>
      </c>
      <c r="M16" s="206">
        <f t="shared" si="61"/>
        <v>101.73529544650361</v>
      </c>
      <c r="N16" s="206">
        <f t="shared" si="62"/>
        <v>44.818625221360222</v>
      </c>
      <c r="O16" s="206">
        <f t="shared" si="63"/>
        <v>-30.116612968118105</v>
      </c>
      <c r="P16" s="206">
        <f t="shared" si="64"/>
        <v>-71188.766799999867</v>
      </c>
      <c r="Q16" s="209">
        <v>1519832.9317433434</v>
      </c>
      <c r="R16" s="206">
        <v>1191887.2312999999</v>
      </c>
      <c r="S16" s="206">
        <v>1101339.6355999999</v>
      </c>
      <c r="T16" s="206">
        <v>521457.96231666667</v>
      </c>
      <c r="U16" s="206">
        <f t="shared" si="65"/>
        <v>92.403006482313003</v>
      </c>
      <c r="V16" s="206">
        <v>427428.70420000004</v>
      </c>
      <c r="W16" s="206">
        <f>V16/T16*100</f>
        <v>81.968007986890171</v>
      </c>
      <c r="X16" s="206">
        <f>V16/R16*100</f>
        <v>35.861505432338639</v>
      </c>
      <c r="Y16" s="206">
        <v>1208387.4354999999</v>
      </c>
      <c r="Z16" s="206">
        <v>548135.93716666661</v>
      </c>
      <c r="AA16" s="206">
        <v>568801.59239999996</v>
      </c>
      <c r="AB16" s="206">
        <f t="shared" si="39"/>
        <v>103.77016973930861</v>
      </c>
      <c r="AC16" s="206">
        <f t="shared" si="40"/>
        <v>47.071127660694714</v>
      </c>
      <c r="AD16" s="206">
        <f>Y16/R16*100-100</f>
        <v>1.3843762871763658</v>
      </c>
      <c r="AE16" s="206">
        <f t="shared" si="67"/>
        <v>141372.88819999993</v>
      </c>
      <c r="AF16" s="206">
        <f t="shared" si="41"/>
        <v>882489.28200000001</v>
      </c>
      <c r="AG16" s="206">
        <f t="shared" si="7"/>
        <v>845874.18870000006</v>
      </c>
      <c r="AH16" s="206">
        <f t="shared" si="7"/>
        <v>386536.32100000005</v>
      </c>
      <c r="AI16" s="206">
        <f t="shared" si="8"/>
        <v>95.850930538553555</v>
      </c>
      <c r="AJ16" s="206">
        <f>AX16+BL16+CA16+CO16+DC16</f>
        <v>313159.10190000001</v>
      </c>
      <c r="AK16" s="206">
        <f t="shared" si="10"/>
        <v>81.016733715950068</v>
      </c>
      <c r="AL16" s="206">
        <f t="shared" si="11"/>
        <v>35.485881617766772</v>
      </c>
      <c r="AM16" s="206">
        <f t="shared" si="42"/>
        <v>898016.72029999993</v>
      </c>
      <c r="AN16" s="206">
        <f t="shared" si="43"/>
        <v>405117.02666666667</v>
      </c>
      <c r="AO16" s="206">
        <f t="shared" si="44"/>
        <v>432352.8175</v>
      </c>
      <c r="AP16" s="206">
        <f>AO16/AN16*100</f>
        <v>106.72294399902948</v>
      </c>
      <c r="AQ16" s="206">
        <f>AO16/AM16*100</f>
        <v>48.14529704475482</v>
      </c>
      <c r="AR16" s="206">
        <f t="shared" si="13"/>
        <v>1.759504462740864</v>
      </c>
      <c r="AS16" s="206">
        <f>AO16-AJ16</f>
        <v>119193.7156</v>
      </c>
      <c r="AT16" s="206">
        <v>121855.55500000001</v>
      </c>
      <c r="AU16" s="206">
        <v>123132.98699999999</v>
      </c>
      <c r="AV16" s="206">
        <v>47036.05</v>
      </c>
      <c r="AW16" s="206">
        <f t="shared" si="45"/>
        <v>101.04831659090141</v>
      </c>
      <c r="AX16" s="206">
        <v>35656.420999999995</v>
      </c>
      <c r="AY16" s="206">
        <f>AX16/AU16*100</f>
        <v>28.957651291282328</v>
      </c>
      <c r="AZ16" s="206">
        <f>AX16/AT16*100</f>
        <v>29.261219154104211</v>
      </c>
      <c r="BA16" s="206">
        <v>141788.78700000001</v>
      </c>
      <c r="BB16" s="206">
        <v>57431.893500000006</v>
      </c>
      <c r="BC16" s="206">
        <v>50089.766000000003</v>
      </c>
      <c r="BD16" s="206">
        <f>BC16/BB16*100</f>
        <v>87.215940390333813</v>
      </c>
      <c r="BE16" s="206">
        <f>BC16/BA16*100</f>
        <v>35.327029068948875</v>
      </c>
      <c r="BF16" s="206">
        <f>BA16/AT16*100-100</f>
        <v>16.358082321318875</v>
      </c>
      <c r="BG16" s="206">
        <f>BC16-AX16</f>
        <v>14433.345000000008</v>
      </c>
      <c r="BH16" s="206">
        <v>299931.5</v>
      </c>
      <c r="BI16" s="206">
        <v>299181.79800000001</v>
      </c>
      <c r="BJ16" s="206">
        <v>119917.45833333334</v>
      </c>
      <c r="BK16" s="206">
        <f t="shared" si="51"/>
        <v>99.750042259649291</v>
      </c>
      <c r="BL16" s="206">
        <v>117416.709</v>
      </c>
      <c r="BM16" s="206" t="e">
        <f>BL16/#REF!*100</f>
        <v>#REF!</v>
      </c>
      <c r="BN16" s="206">
        <f>BL16/BJ16*100</f>
        <v>97.914607790983993</v>
      </c>
      <c r="BO16" s="206">
        <f>BL16/BH16*100</f>
        <v>39.147841757201228</v>
      </c>
      <c r="BP16" s="206">
        <v>319132.17330000002</v>
      </c>
      <c r="BQ16" s="206">
        <v>129720.5865</v>
      </c>
      <c r="BR16" s="206">
        <v>129455.00199999999</v>
      </c>
      <c r="BS16" s="206">
        <f>BR16/BQ16*100</f>
        <v>99.79526418499502</v>
      </c>
      <c r="BT16" s="206">
        <f>BR16/BP16*100</f>
        <v>40.564697899733815</v>
      </c>
      <c r="BU16" s="210">
        <f>BP16/BH16*100-100</f>
        <v>6.4016861516713135</v>
      </c>
      <c r="BV16" s="210">
        <f>BR16-BL16</f>
        <v>12038.292999999991</v>
      </c>
      <c r="BW16" s="210">
        <v>34106.114999999998</v>
      </c>
      <c r="BX16" s="210">
        <v>40079.4594</v>
      </c>
      <c r="BY16" s="210">
        <v>12641</v>
      </c>
      <c r="BZ16" s="210">
        <f>BX16/BW16*100</f>
        <v>117.51399829619997</v>
      </c>
      <c r="CA16" s="206">
        <v>17581.646999999997</v>
      </c>
      <c r="CB16" s="206">
        <f t="shared" si="73"/>
        <v>139.08430503915827</v>
      </c>
      <c r="CC16" s="206">
        <f t="shared" si="74"/>
        <v>51.549837910298493</v>
      </c>
      <c r="CD16" s="206">
        <v>29906.16</v>
      </c>
      <c r="CE16" s="206">
        <v>14369.746666666666</v>
      </c>
      <c r="CF16" s="206">
        <v>17506.983400000001</v>
      </c>
      <c r="CG16" s="206">
        <f>CF16/CE16*100</f>
        <v>121.83223411036708</v>
      </c>
      <c r="CH16" s="206">
        <f>CF16/CD16*100</f>
        <v>58.53972358871885</v>
      </c>
      <c r="CI16" s="206">
        <f>CD16/BW16*100-100</f>
        <v>-12.31437529604294</v>
      </c>
      <c r="CJ16" s="206">
        <f>CF16-CA16</f>
        <v>-74.663599999996222</v>
      </c>
      <c r="CK16" s="206">
        <v>9785</v>
      </c>
      <c r="CL16" s="206">
        <v>10683.3</v>
      </c>
      <c r="CM16" s="206">
        <v>4892.5</v>
      </c>
      <c r="CN16" s="206">
        <f>CL16/CK16*100</f>
        <v>109.18037812979048</v>
      </c>
      <c r="CO16" s="206">
        <v>5348</v>
      </c>
      <c r="CP16" s="206">
        <f>CO16/CM16*100</f>
        <v>109.31016862544712</v>
      </c>
      <c r="CQ16" s="206">
        <f>CO16/CK16*100</f>
        <v>54.655084312723559</v>
      </c>
      <c r="CR16" s="206">
        <v>8535</v>
      </c>
      <c r="CS16" s="206">
        <v>4267.5</v>
      </c>
      <c r="CT16" s="206">
        <v>5686.1</v>
      </c>
      <c r="CU16" s="206">
        <f>CT16/CS16*100</f>
        <v>133.24194493263036</v>
      </c>
      <c r="CV16" s="206">
        <f>CT16/CR16*100</f>
        <v>66.62097246631518</v>
      </c>
      <c r="CW16" s="206">
        <f>CR16/CK16*100-100</f>
        <v>-12.774655084312727</v>
      </c>
      <c r="CX16" s="206">
        <f>CT16-CO16</f>
        <v>338.10000000000036</v>
      </c>
      <c r="CY16" s="206">
        <v>416811.11200000002</v>
      </c>
      <c r="CZ16" s="206">
        <v>372796.64430000004</v>
      </c>
      <c r="DA16" s="206">
        <v>202049.31266666669</v>
      </c>
      <c r="DB16" s="206">
        <f>CZ16/CY16*100</f>
        <v>89.440188509177759</v>
      </c>
      <c r="DC16" s="211">
        <v>137156.32490000001</v>
      </c>
      <c r="DD16" s="211">
        <f>DC16/DA16*100</f>
        <v>67.882599099099792</v>
      </c>
      <c r="DE16" s="206">
        <f>DC16/CY16*100</f>
        <v>32.906110454176186</v>
      </c>
      <c r="DF16" s="211">
        <v>398654.6</v>
      </c>
      <c r="DG16" s="211">
        <v>199327.3</v>
      </c>
      <c r="DH16" s="206">
        <v>229614.96609999999</v>
      </c>
      <c r="DI16" s="206">
        <f t="shared" si="56"/>
        <v>115.1949412348434</v>
      </c>
      <c r="DJ16" s="206">
        <f>DH16/[1]Sheet2!EF15*100</f>
        <v>55.08849440175193</v>
      </c>
      <c r="DK16" s="213">
        <f t="shared" si="30"/>
        <v>-4.3560527724126672</v>
      </c>
      <c r="DL16" s="206">
        <f>DH16-DC16</f>
        <v>92458.641199999984</v>
      </c>
      <c r="DM16" s="206">
        <v>238462.23930000002</v>
      </c>
      <c r="DN16" s="206">
        <v>189345.03100000002</v>
      </c>
      <c r="DO16" s="206">
        <v>107974.61964999999</v>
      </c>
      <c r="DP16" s="206">
        <f>DN16/DM16*100</f>
        <v>79.402521571472974</v>
      </c>
      <c r="DQ16" s="206">
        <v>84339.455700000006</v>
      </c>
      <c r="DR16" s="206">
        <f>DQ16/DO16*100</f>
        <v>78.110444818779229</v>
      </c>
      <c r="DS16" s="206">
        <f>DQ16/DM16*100</f>
        <v>35.368054895222144</v>
      </c>
      <c r="DT16" s="206">
        <v>221793.69099999999</v>
      </c>
      <c r="DU16" s="206">
        <v>100606.8455</v>
      </c>
      <c r="DV16" s="206">
        <v>84420.7935</v>
      </c>
      <c r="DW16" s="206">
        <f>DV16/DU16*100</f>
        <v>83.911579853679044</v>
      </c>
      <c r="DX16" s="206">
        <f>DV16/DT16*100</f>
        <v>38.0627569338751</v>
      </c>
      <c r="DY16" s="212">
        <v>77202.067999999999</v>
      </c>
      <c r="DZ16" s="212">
        <v>36244.534</v>
      </c>
      <c r="EA16" s="212">
        <v>28235.909</v>
      </c>
      <c r="EB16" s="206">
        <f>EA16/DZ16*100</f>
        <v>77.903909593650738</v>
      </c>
      <c r="EC16" s="206">
        <f>EA16/DY16*100</f>
        <v>36.574031928782013</v>
      </c>
      <c r="ED16" s="206">
        <f>DT16/DM16*100-100</f>
        <v>-6.9900158402144257</v>
      </c>
      <c r="EE16" s="206">
        <f>DV16-DQ16</f>
        <v>81.337799999993877</v>
      </c>
    </row>
    <row r="17" spans="1:135" s="207" customFormat="1" ht="27.75" customHeight="1" x14ac:dyDescent="0.25">
      <c r="A17" s="214">
        <v>11</v>
      </c>
      <c r="B17" s="208" t="s">
        <v>54</v>
      </c>
      <c r="C17" s="206">
        <v>7410010.5</v>
      </c>
      <c r="D17" s="206">
        <v>7158741.1000000006</v>
      </c>
      <c r="E17" s="206">
        <v>2938870.8</v>
      </c>
      <c r="F17" s="206">
        <f t="shared" si="0"/>
        <v>96.609054737506796</v>
      </c>
      <c r="G17" s="206">
        <v>2799556</v>
      </c>
      <c r="H17" s="206">
        <f t="shared" si="1"/>
        <v>95.259580652541786</v>
      </c>
      <c r="I17" s="206">
        <f t="shared" si="2"/>
        <v>37.780729190599658</v>
      </c>
      <c r="J17" s="206">
        <v>6681392.4000000004</v>
      </c>
      <c r="K17" s="206">
        <v>3864690.3</v>
      </c>
      <c r="L17" s="206">
        <v>3522477.7</v>
      </c>
      <c r="M17" s="206">
        <f t="shared" si="61"/>
        <v>91.1451481636187</v>
      </c>
      <c r="N17" s="206">
        <f t="shared" si="62"/>
        <v>52.720712826266571</v>
      </c>
      <c r="O17" s="206">
        <f t="shared" si="63"/>
        <v>-9.8328889007647149</v>
      </c>
      <c r="P17" s="206">
        <f t="shared" si="64"/>
        <v>722921.70000000019</v>
      </c>
      <c r="Q17" s="206">
        <v>3700137.8796552499</v>
      </c>
      <c r="R17" s="206">
        <v>1555992.2</v>
      </c>
      <c r="S17" s="206">
        <v>1491425.7</v>
      </c>
      <c r="T17" s="206">
        <v>740170.9</v>
      </c>
      <c r="U17" s="206">
        <f>S17/R17*100</f>
        <v>95.85046120411144</v>
      </c>
      <c r="V17" s="206">
        <v>638159.1</v>
      </c>
      <c r="W17" s="206">
        <f>V17/T17*100</f>
        <v>86.217804563783844</v>
      </c>
      <c r="X17" s="206">
        <f>V17/R17*100</f>
        <v>41.013001221985562</v>
      </c>
      <c r="Y17" s="206">
        <v>1869938</v>
      </c>
      <c r="Z17" s="206">
        <v>964942.50000000012</v>
      </c>
      <c r="AA17" s="206">
        <v>915500.3</v>
      </c>
      <c r="AB17" s="206">
        <f t="shared" si="39"/>
        <v>94.876150651463689</v>
      </c>
      <c r="AC17" s="206">
        <f t="shared" si="40"/>
        <v>48.958858528999357</v>
      </c>
      <c r="AD17" s="206">
        <f>Y17/R17*100-100</f>
        <v>20.176566437800901</v>
      </c>
      <c r="AE17" s="206">
        <f>AA17-V17</f>
        <v>277341.20000000007</v>
      </c>
      <c r="AF17" s="206">
        <f t="shared" ref="AF17" si="88">AT17+BH17+BW17+CK17+CY17</f>
        <v>1095648.2000000002</v>
      </c>
      <c r="AG17" s="206">
        <f>AU17+BI17+BX17+CL17+CZ17</f>
        <v>1063481.9000000001</v>
      </c>
      <c r="AH17" s="206">
        <f>AV17+BJ17+BY17+CM17+DA17</f>
        <v>534998.9</v>
      </c>
      <c r="AI17" s="206">
        <f t="shared" si="8"/>
        <v>97.064176256575792</v>
      </c>
      <c r="AJ17" s="206">
        <f>AX17+BL17+CA17+CO17+DC17</f>
        <v>444502.6</v>
      </c>
      <c r="AK17" s="206">
        <f t="shared" si="10"/>
        <v>83.084768959338035</v>
      </c>
      <c r="AL17" s="206">
        <f t="shared" si="11"/>
        <v>40.569828892157162</v>
      </c>
      <c r="AM17" s="206">
        <f t="shared" si="42"/>
        <v>1279556.5</v>
      </c>
      <c r="AN17" s="206">
        <f t="shared" si="43"/>
        <v>635430</v>
      </c>
      <c r="AO17" s="206">
        <f t="shared" si="44"/>
        <v>598840.5</v>
      </c>
      <c r="AP17" s="206">
        <f>AO17/AN17*100</f>
        <v>94.241773287380198</v>
      </c>
      <c r="AQ17" s="206">
        <f>AO17/AM17*100</f>
        <v>46.800629749448341</v>
      </c>
      <c r="AR17" s="206">
        <f t="shared" si="13"/>
        <v>16.785342229376155</v>
      </c>
      <c r="AS17" s="206">
        <f>AO17-AJ17</f>
        <v>154337.90000000002</v>
      </c>
      <c r="AT17" s="206">
        <v>304910.09999999998</v>
      </c>
      <c r="AU17" s="206">
        <v>263070.3</v>
      </c>
      <c r="AV17" s="206">
        <v>152455.1</v>
      </c>
      <c r="AW17" s="206">
        <f t="shared" si="45"/>
        <v>86.277988167659913</v>
      </c>
      <c r="AX17" s="206">
        <v>89189.3</v>
      </c>
      <c r="AY17" s="206">
        <f>AX17/AV17*100</f>
        <v>58.502011411884546</v>
      </c>
      <c r="AZ17" s="206">
        <f>AX17/AT17*100</f>
        <v>29.251015299263621</v>
      </c>
      <c r="BA17" s="206">
        <v>341654</v>
      </c>
      <c r="BB17" s="206">
        <v>171350</v>
      </c>
      <c r="BC17" s="206">
        <v>84027.599999999991</v>
      </c>
      <c r="BD17" s="206">
        <f>BC17/BB17*100</f>
        <v>49.038576014006416</v>
      </c>
      <c r="BE17" s="206">
        <f>BC17/BA17*100</f>
        <v>24.594355693186674</v>
      </c>
      <c r="BF17" s="206">
        <f>BA17/AT17*100-100</f>
        <v>12.050732330611552</v>
      </c>
      <c r="BG17" s="206">
        <f>BC17-AX17</f>
        <v>-5161.7000000000116</v>
      </c>
      <c r="BH17" s="206">
        <v>585008</v>
      </c>
      <c r="BI17" s="206">
        <v>608291.19999999995</v>
      </c>
      <c r="BJ17" s="206">
        <v>279178.8</v>
      </c>
      <c r="BK17" s="206">
        <f t="shared" si="51"/>
        <v>103.97997976096052</v>
      </c>
      <c r="BL17" s="206">
        <v>274003</v>
      </c>
      <c r="BM17" s="206" t="e">
        <f>BL17/#REF!*100</f>
        <v>#REF!</v>
      </c>
      <c r="BN17" s="206">
        <f>BL17/BJ17*100</f>
        <v>98.146062666649485</v>
      </c>
      <c r="BO17" s="206">
        <f>BL17/BH17*100</f>
        <v>46.837479145584332</v>
      </c>
      <c r="BP17" s="206">
        <v>696394.8</v>
      </c>
      <c r="BQ17" s="206">
        <v>348230</v>
      </c>
      <c r="BR17" s="206">
        <v>422426.19999999995</v>
      </c>
      <c r="BS17" s="206">
        <f>BR17/BQ17*100</f>
        <v>121.30666513511184</v>
      </c>
      <c r="BT17" s="206">
        <f>BR17/BP17*100</f>
        <v>60.659011239027052</v>
      </c>
      <c r="BU17" s="206">
        <f>BP17/BH17*100-100</f>
        <v>19.040218253425607</v>
      </c>
      <c r="BV17" s="206">
        <f>BR17-BL17</f>
        <v>148423.19999999995</v>
      </c>
      <c r="BW17" s="206">
        <v>47627.299999999996</v>
      </c>
      <c r="BX17" s="206">
        <v>52779.3</v>
      </c>
      <c r="BY17" s="206">
        <v>24313.5</v>
      </c>
      <c r="BZ17" s="206">
        <f>BX17/BW17*100</f>
        <v>110.81732535751556</v>
      </c>
      <c r="CA17" s="206">
        <v>21531.699999999997</v>
      </c>
      <c r="CB17" s="206">
        <f>CA17/BY17*100</f>
        <v>88.558619696876207</v>
      </c>
      <c r="CC17" s="206">
        <f>CA17/BW17*100</f>
        <v>45.208735326167975</v>
      </c>
      <c r="CD17" s="206">
        <v>69779</v>
      </c>
      <c r="CE17" s="206">
        <v>35100</v>
      </c>
      <c r="CF17" s="206">
        <v>38288.9</v>
      </c>
      <c r="CG17" s="206">
        <f>CF17/CE17*100</f>
        <v>109.0851851851852</v>
      </c>
      <c r="CH17" s="206">
        <f>CF17/CD17*100</f>
        <v>54.871666260622817</v>
      </c>
      <c r="CI17" s="206">
        <f>CD17/BW17*100-100</f>
        <v>46.510509728664033</v>
      </c>
      <c r="CJ17" s="206">
        <f>CF17-CA17</f>
        <v>16757.200000000004</v>
      </c>
      <c r="CK17" s="206">
        <v>26195.3</v>
      </c>
      <c r="CL17" s="206">
        <v>31144.5</v>
      </c>
      <c r="CM17" s="206">
        <v>13097.7</v>
      </c>
      <c r="CN17" s="206">
        <f>CL17/CK17*100</f>
        <v>118.8934656216955</v>
      </c>
      <c r="CO17" s="206">
        <v>12945.8</v>
      </c>
      <c r="CP17" s="206">
        <f>CO17/CM17*100</f>
        <v>98.84025439580995</v>
      </c>
      <c r="CQ17" s="206">
        <f>CO17/CK17*100</f>
        <v>49.420315858188303</v>
      </c>
      <c r="CR17" s="206">
        <v>29751.1</v>
      </c>
      <c r="CS17" s="206">
        <v>14900</v>
      </c>
      <c r="CT17" s="206">
        <v>17536.5</v>
      </c>
      <c r="CU17" s="206">
        <f>CT17/CS17*100</f>
        <v>117.69463087248322</v>
      </c>
      <c r="CV17" s="206">
        <f>CT17/CR17*100</f>
        <v>58.944039043934517</v>
      </c>
      <c r="CW17" s="206">
        <f>CR17/CK17*100-100</f>
        <v>13.574190789950862</v>
      </c>
      <c r="CX17" s="206">
        <f>CT17-CO17</f>
        <v>4590.7000000000007</v>
      </c>
      <c r="CY17" s="206">
        <v>131907.5</v>
      </c>
      <c r="CZ17" s="206">
        <v>108196.6</v>
      </c>
      <c r="DA17" s="206">
        <v>65953.8</v>
      </c>
      <c r="DB17" s="206">
        <f>CZ17/CY17*100</f>
        <v>82.024600572370801</v>
      </c>
      <c r="DC17" s="206">
        <v>46832.800000000003</v>
      </c>
      <c r="DD17" s="206">
        <f>DC17/DA17*100</f>
        <v>71.008493824465006</v>
      </c>
      <c r="DE17" s="206">
        <f>DC17/CY17*100</f>
        <v>35.504273828250859</v>
      </c>
      <c r="DF17" s="211">
        <v>141977.59999999998</v>
      </c>
      <c r="DG17" s="211">
        <v>65850</v>
      </c>
      <c r="DH17" s="206">
        <v>36561.300000000003</v>
      </c>
      <c r="DI17" s="206">
        <f t="shared" si="56"/>
        <v>55.522095671981788</v>
      </c>
      <c r="DJ17" s="206">
        <f>DH17/[1]Sheet2!EF16*100</f>
        <v>38.850569827059481</v>
      </c>
      <c r="DK17" s="213">
        <f t="shared" si="30"/>
        <v>7.6342133692170648</v>
      </c>
      <c r="DL17" s="206">
        <f>DH17-DC17</f>
        <v>-10271.5</v>
      </c>
      <c r="DM17" s="206">
        <v>365818.8</v>
      </c>
      <c r="DN17" s="206">
        <v>372097.5</v>
      </c>
      <c r="DO17" s="206">
        <v>182909.4</v>
      </c>
      <c r="DP17" s="206">
        <f>DN17/DM17*100</f>
        <v>101.71634153302126</v>
      </c>
      <c r="DQ17" s="206">
        <v>169244.5</v>
      </c>
      <c r="DR17" s="206">
        <f>DQ17/DO17*100</f>
        <v>92.529142843396784</v>
      </c>
      <c r="DS17" s="206">
        <f>DQ17/DM17*100</f>
        <v>46.264571421698392</v>
      </c>
      <c r="DT17" s="206">
        <v>420069</v>
      </c>
      <c r="DU17" s="206">
        <v>210000</v>
      </c>
      <c r="DV17" s="206">
        <v>182548.8</v>
      </c>
      <c r="DW17" s="206">
        <f>DV17/DU17*100</f>
        <v>86.927999999999997</v>
      </c>
      <c r="DX17" s="206">
        <f>DV17/DT17*100</f>
        <v>43.456860658606082</v>
      </c>
      <c r="DY17" s="206">
        <v>121440</v>
      </c>
      <c r="DZ17" s="206">
        <v>60700</v>
      </c>
      <c r="EA17" s="206">
        <v>42326.1</v>
      </c>
      <c r="EB17" s="206">
        <f>EA17/DZ17*100</f>
        <v>69.729983525535417</v>
      </c>
      <c r="EC17" s="206">
        <f>EA17/DY17*100</f>
        <v>34.853507905138336</v>
      </c>
      <c r="ED17" s="206">
        <f>DT17/DM17*100-100</f>
        <v>14.829800983437707</v>
      </c>
      <c r="EE17" s="206">
        <f>DV17-DQ17</f>
        <v>13304.299999999988</v>
      </c>
    </row>
    <row r="18" spans="1:135" s="182" customFormat="1" ht="35.25" customHeight="1" x14ac:dyDescent="0.25">
      <c r="A18" s="190"/>
      <c r="B18" s="183" t="s">
        <v>55</v>
      </c>
      <c r="C18" s="174">
        <v>213237158.3319</v>
      </c>
      <c r="D18" s="174">
        <v>182723625.49679998</v>
      </c>
      <c r="E18" s="174">
        <v>92350007.494402558</v>
      </c>
      <c r="F18" s="174">
        <f t="shared" si="0"/>
        <v>85.690330393727038</v>
      </c>
      <c r="G18" s="174">
        <v>64948380.847099997</v>
      </c>
      <c r="H18" s="174">
        <f t="shared" si="1"/>
        <v>70.328506309040193</v>
      </c>
      <c r="I18" s="174">
        <f t="shared" si="2"/>
        <v>30.458284735725538</v>
      </c>
      <c r="J18" s="174">
        <f>SUM(J7:J17)</f>
        <v>248326698.185</v>
      </c>
      <c r="K18" s="174">
        <f t="shared" ref="K18:L18" si="89">SUM(K7:K17)</f>
        <v>149046937.36330393</v>
      </c>
      <c r="L18" s="174">
        <f t="shared" si="89"/>
        <v>97171220.474000007</v>
      </c>
      <c r="M18" s="174">
        <f t="shared" si="61"/>
        <v>65.195046736950957</v>
      </c>
      <c r="N18" s="174">
        <f t="shared" si="62"/>
        <v>39.130396040464717</v>
      </c>
      <c r="O18" s="174">
        <f t="shared" si="63"/>
        <v>16.455640343173087</v>
      </c>
      <c r="P18" s="174">
        <f>SUM(P7:P17)</f>
        <v>24484631.66399999</v>
      </c>
      <c r="Q18" s="174">
        <f t="shared" ref="Q18" si="90">SUM(Q7:Q17)</f>
        <v>69754656.599999994</v>
      </c>
      <c r="R18" s="174">
        <v>64489241.342299998</v>
      </c>
      <c r="S18" s="174">
        <v>65875988.853800014</v>
      </c>
      <c r="T18" s="174">
        <v>29823644.090877943</v>
      </c>
      <c r="U18" s="174">
        <f>S18/R18*100</f>
        <v>102.15035482296861</v>
      </c>
      <c r="V18" s="174">
        <v>23828221.923000004</v>
      </c>
      <c r="W18" s="174">
        <f>V18/T18*100</f>
        <v>79.897083838551652</v>
      </c>
      <c r="X18" s="174">
        <f>V18/R18*100</f>
        <v>36.949142875666794</v>
      </c>
      <c r="Y18" s="174">
        <f>SUM(Y7:Y17)</f>
        <v>76445427.883299991</v>
      </c>
      <c r="Z18" s="174">
        <f t="shared" ref="Z18:AA18" si="91">SUM(Z7:Z17)</f>
        <v>45719464.767687298</v>
      </c>
      <c r="AA18" s="174">
        <f t="shared" si="91"/>
        <v>36088641.533</v>
      </c>
      <c r="AB18" s="174">
        <f>AA18/Z18*100</f>
        <v>78.934960670200184</v>
      </c>
      <c r="AC18" s="174">
        <f>AA18/Y18*100</f>
        <v>47.208371425551015</v>
      </c>
      <c r="AD18" s="174">
        <f>Y18/R18*100-100</f>
        <v>18.539815777236711</v>
      </c>
      <c r="AE18" s="174">
        <f>SUM(AE7:AE17)</f>
        <v>9913042.4840000048</v>
      </c>
      <c r="AF18" s="174">
        <f>SUM(AF7:AF17)</f>
        <v>48715809.920000002</v>
      </c>
      <c r="AG18" s="174">
        <f t="shared" ref="AG18" si="92">SUM(AG7:AG17)</f>
        <v>47485702.697799996</v>
      </c>
      <c r="AH18" s="174">
        <f>SUM(AH7:AH17)</f>
        <v>23126692.833087306</v>
      </c>
      <c r="AI18" s="174">
        <f t="shared" si="8"/>
        <v>97.474932215598869</v>
      </c>
      <c r="AJ18" s="174">
        <f>SUM(AJ7:AJ17)</f>
        <v>19926993.581300002</v>
      </c>
      <c r="AK18" s="174">
        <f t="shared" si="10"/>
        <v>86.164475505077405</v>
      </c>
      <c r="AL18" s="174">
        <f t="shared" si="11"/>
        <v>40.904572076341658</v>
      </c>
      <c r="AM18" s="174">
        <f>SUM(AM7:AM17)</f>
        <v>56135006.771400005</v>
      </c>
      <c r="AN18" s="174">
        <f>SUM(AN7:AN17)</f>
        <v>33575639.687603176</v>
      </c>
      <c r="AO18" s="174">
        <f t="shared" ref="AO18" si="93">BC18+BR18+CF18+CT18+DH18</f>
        <v>24705433.908399999</v>
      </c>
      <c r="AP18" s="174">
        <f>AO18/AN18*100</f>
        <v>73.581424325094119</v>
      </c>
      <c r="AQ18" s="174">
        <f>AO18/AM18*100</f>
        <v>44.010743614957697</v>
      </c>
      <c r="AR18" s="174">
        <f t="shared" si="13"/>
        <v>15.229546349703796</v>
      </c>
      <c r="AS18" s="174">
        <f>SUM(AS7:AS17)</f>
        <v>4778440.3270999994</v>
      </c>
      <c r="AT18" s="174">
        <v>15962201.741</v>
      </c>
      <c r="AU18" s="174">
        <v>14380787.407500001</v>
      </c>
      <c r="AV18" s="174">
        <v>6037527.5979454173</v>
      </c>
      <c r="AW18" s="174">
        <f t="shared" si="45"/>
        <v>90.092755628830147</v>
      </c>
      <c r="AX18" s="174">
        <v>3615797.4336000006</v>
      </c>
      <c r="AY18" s="174">
        <f>AX18/AV18*100</f>
        <v>59.888710650870792</v>
      </c>
      <c r="AZ18" s="174">
        <f>AX18/AT18*100</f>
        <v>22.652247429705007</v>
      </c>
      <c r="BA18" s="174">
        <f>SUM(BA7:BA17)</f>
        <v>19138025.088800002</v>
      </c>
      <c r="BB18" s="174">
        <f t="shared" ref="BB18:BC18" si="94">SUM(BB7:BB17)</f>
        <v>11531012.787828572</v>
      </c>
      <c r="BC18" s="174">
        <f t="shared" si="94"/>
        <v>6232462.837799998</v>
      </c>
      <c r="BD18" s="174">
        <f>BC18/BB18*100</f>
        <v>54.049570080943823</v>
      </c>
      <c r="BE18" s="174">
        <f>BC18/BA18*100</f>
        <v>32.565861988797238</v>
      </c>
      <c r="BF18" s="174">
        <f>BA18/AT18*100-100</f>
        <v>19.895897817421286</v>
      </c>
      <c r="BG18" s="174">
        <f>BC18-AX18</f>
        <v>2616665.4041999974</v>
      </c>
      <c r="BH18" s="174">
        <v>22894035.059999999</v>
      </c>
      <c r="BI18" s="174">
        <v>22233720.465099998</v>
      </c>
      <c r="BJ18" s="174">
        <v>10224628.313014125</v>
      </c>
      <c r="BK18" s="174">
        <f t="shared" si="51"/>
        <v>97.11577887790655</v>
      </c>
      <c r="BL18" s="174">
        <v>8105888.6548999986</v>
      </c>
      <c r="BM18" s="174">
        <f t="shared" ref="BM18" si="95">BL18/BK18*100</f>
        <v>8346623.7397845294</v>
      </c>
      <c r="BN18" s="174">
        <f>BL18/BJ18*100</f>
        <v>79.278076490884757</v>
      </c>
      <c r="BO18" s="174">
        <f>BL18/BH18*100</f>
        <v>35.40611619426776</v>
      </c>
      <c r="BP18" s="174">
        <f>SUM(BP7:BP17)</f>
        <v>25247716.1666</v>
      </c>
      <c r="BQ18" s="174">
        <f t="shared" ref="BQ18:BR18" si="96">SUM(BQ7:BQ17)</f>
        <v>14826761.023592062</v>
      </c>
      <c r="BR18" s="174">
        <f t="shared" si="96"/>
        <v>11652956.199600002</v>
      </c>
      <c r="BS18" s="174">
        <f>BR18/BQ18*100</f>
        <v>78.594078511537603</v>
      </c>
      <c r="BT18" s="174">
        <f>BR18/BP18*100</f>
        <v>46.154496203563959</v>
      </c>
      <c r="BU18" s="174">
        <f>BP18/BH18*100-100</f>
        <v>10.280761344304508</v>
      </c>
      <c r="BV18" s="174">
        <f>BR18-BL18</f>
        <v>3547067.5447000032</v>
      </c>
      <c r="BW18" s="184">
        <v>4254289.3150000004</v>
      </c>
      <c r="BX18" s="184">
        <v>4867634.6965999994</v>
      </c>
      <c r="BY18" s="184">
        <v>2413531.8186475066</v>
      </c>
      <c r="BZ18" s="184">
        <f>BX18/BW18*100</f>
        <v>114.41710556537453</v>
      </c>
      <c r="CA18" s="184">
        <v>2396198.9440000001</v>
      </c>
      <c r="CB18" s="184">
        <f>CA18/BY18*100</f>
        <v>99.281846026905939</v>
      </c>
      <c r="CC18" s="184">
        <f>CA18/BW18*100</f>
        <v>56.324306284280055</v>
      </c>
      <c r="CD18" s="184">
        <f>SUM(CD7:CD17)</f>
        <v>4877770.2340000002</v>
      </c>
      <c r="CE18" s="184">
        <f t="shared" ref="CE18:CF18" si="97">SUM(CE7:CE17)</f>
        <v>3388168.9960952378</v>
      </c>
      <c r="CF18" s="184">
        <f t="shared" si="97"/>
        <v>3691877.4654000001</v>
      </c>
      <c r="CG18" s="184">
        <f>CF18/CE18*100</f>
        <v>108.96379341333851</v>
      </c>
      <c r="CH18" s="184">
        <f>CF18/CD18*100</f>
        <v>75.68780996829544</v>
      </c>
      <c r="CI18" s="184">
        <f>CD18/BW18*100-100</f>
        <v>14.655348351643553</v>
      </c>
      <c r="CJ18" s="184">
        <f>CF18-CA18</f>
        <v>1295678.5214</v>
      </c>
      <c r="CK18" s="184">
        <v>894630.3</v>
      </c>
      <c r="CL18" s="184">
        <v>1355083.4039999996</v>
      </c>
      <c r="CM18" s="184">
        <v>433389.8622047244</v>
      </c>
      <c r="CN18" s="184">
        <f>CL18/CK18*100</f>
        <v>151.46853443260301</v>
      </c>
      <c r="CO18" s="184">
        <v>473595.32900000009</v>
      </c>
      <c r="CP18" s="184">
        <f>CO18/CM18*100</f>
        <v>109.27697445222736</v>
      </c>
      <c r="CQ18" s="184">
        <f>CO18/CK18*100</f>
        <v>52.937546269112509</v>
      </c>
      <c r="CR18" s="184">
        <f>SUM(CR7:CR17)</f>
        <v>1046386.1</v>
      </c>
      <c r="CS18" s="184">
        <f t="shared" ref="CS18:CT18" si="98">SUM(CS7:CS17)</f>
        <v>618176.41187301581</v>
      </c>
      <c r="CT18" s="184">
        <f t="shared" si="98"/>
        <v>679853.63199999987</v>
      </c>
      <c r="CU18" s="184">
        <f>CT18/CS18*100</f>
        <v>109.97728462982079</v>
      </c>
      <c r="CV18" s="184">
        <f>CT18/CR18*100</f>
        <v>64.971584771624919</v>
      </c>
      <c r="CW18" s="184">
        <f>CR18/CK18*100-100</f>
        <v>16.962962242615731</v>
      </c>
      <c r="CX18" s="184">
        <f>CT18-CO18</f>
        <v>206258.30299999978</v>
      </c>
      <c r="CY18" s="184">
        <v>4999178.568</v>
      </c>
      <c r="CZ18" s="184">
        <v>5042977.2433999991</v>
      </c>
      <c r="DA18" s="184">
        <v>1048691.2762860893</v>
      </c>
      <c r="DB18" s="184">
        <f>CZ18/CY18*100</f>
        <v>100.87611744218054</v>
      </c>
      <c r="DC18" s="184">
        <v>1719234.3097999999</v>
      </c>
      <c r="DD18" s="184">
        <f>DC18/DA18*100</f>
        <v>163.94093749769903</v>
      </c>
      <c r="DE18" s="184">
        <f>DC18/CY18*100</f>
        <v>34.390336060506172</v>
      </c>
      <c r="DF18" s="184">
        <f>SUM(DF7:DF17)</f>
        <v>5825109.1819999991</v>
      </c>
      <c r="DG18" s="184">
        <f t="shared" ref="DG18:DH18" si="99">SUM(DG7:DG17)</f>
        <v>3211520.4682142856</v>
      </c>
      <c r="DH18" s="184">
        <f t="shared" si="99"/>
        <v>2448283.7735999995</v>
      </c>
      <c r="DI18" s="184">
        <f t="shared" si="56"/>
        <v>76.234412884228902</v>
      </c>
      <c r="DJ18" s="184">
        <f>DH18/DF18*100</f>
        <v>42.029834928508642</v>
      </c>
      <c r="DK18" s="184">
        <f>DF18/CY18*100-100</f>
        <v>16.521326509255417</v>
      </c>
      <c r="DL18" s="184">
        <f>DH18-DC18</f>
        <v>729049.46379999956</v>
      </c>
      <c r="DM18" s="184">
        <v>12063268.6993</v>
      </c>
      <c r="DN18" s="184">
        <v>11512546.3705</v>
      </c>
      <c r="DO18" s="184">
        <v>5920272.7281701565</v>
      </c>
      <c r="DP18" s="184">
        <f>DN18/DM18*100</f>
        <v>95.43471721862619</v>
      </c>
      <c r="DQ18" s="184">
        <v>4673453.0854999991</v>
      </c>
      <c r="DR18" s="184">
        <f>DQ18/DO18*100</f>
        <v>78.939827607308118</v>
      </c>
      <c r="DS18" s="184">
        <f>DQ18/DM18*100</f>
        <v>38.74118368739633</v>
      </c>
      <c r="DT18" s="184">
        <f>SUM(DT7:DT17)</f>
        <v>13583160.444</v>
      </c>
      <c r="DU18" s="184">
        <f t="shared" ref="DU18:DV18" si="100">SUM(DU7:DU17)</f>
        <v>7868388.2214920633</v>
      </c>
      <c r="DV18" s="184">
        <f t="shared" si="100"/>
        <v>6299442.0104999999</v>
      </c>
      <c r="DW18" s="184">
        <f>DV18/DU18*100</f>
        <v>80.060132179210797</v>
      </c>
      <c r="DX18" s="184">
        <f>DV18/DT18*100</f>
        <v>46.376850486829156</v>
      </c>
      <c r="DY18" s="184">
        <f>SUM(DY7:DY17)</f>
        <v>7183174.6580000017</v>
      </c>
      <c r="DZ18" s="184">
        <f t="shared" ref="DZ18:EA18" si="101">SUM(DZ7:DZ17)</f>
        <v>4366061.2844936503</v>
      </c>
      <c r="EA18" s="184">
        <f t="shared" si="101"/>
        <v>3075408.8543000002</v>
      </c>
      <c r="EB18" s="184">
        <f>EA18/DZ18*100</f>
        <v>70.43897586189442</v>
      </c>
      <c r="EC18" s="184">
        <f>EA18/DY18*100</f>
        <v>42.814062036969609</v>
      </c>
      <c r="ED18" s="184">
        <f>DT18/DM18*100-100</f>
        <v>12.599335906263903</v>
      </c>
      <c r="EE18" s="174">
        <f>DV18-DQ18</f>
        <v>1625988.9250000007</v>
      </c>
    </row>
    <row r="19" spans="1:135" s="172" customFormat="1" ht="8.25" customHeight="1" x14ac:dyDescent="0.25">
      <c r="C19" s="175"/>
      <c r="D19" s="175"/>
      <c r="E19" s="175"/>
      <c r="F19" s="175"/>
      <c r="G19" s="255"/>
      <c r="H19" s="255"/>
      <c r="I19" s="255"/>
      <c r="J19" s="176"/>
      <c r="K19" s="176"/>
      <c r="L19" s="176"/>
      <c r="M19" s="176"/>
      <c r="N19" s="176"/>
      <c r="O19" s="176"/>
      <c r="P19" s="185"/>
      <c r="Q19" s="185"/>
      <c r="R19" s="176"/>
      <c r="S19" s="185"/>
      <c r="T19" s="186"/>
      <c r="U19" s="186"/>
      <c r="V19" s="186"/>
      <c r="W19" s="186"/>
      <c r="X19" s="181"/>
      <c r="Y19" s="181"/>
      <c r="Z19" s="177"/>
      <c r="AA19" s="177"/>
      <c r="AB19" s="176"/>
      <c r="AC19" s="176"/>
      <c r="AD19" s="176"/>
      <c r="AE19" s="176"/>
      <c r="AF19" s="179"/>
      <c r="AG19" s="179"/>
      <c r="AH19" s="179"/>
      <c r="AI19" s="179"/>
      <c r="AJ19" s="178"/>
      <c r="AK19" s="178"/>
      <c r="AL19" s="178"/>
      <c r="AM19" s="178"/>
      <c r="AN19" s="178"/>
      <c r="AO19" s="178"/>
      <c r="AP19" s="176"/>
      <c r="AQ19" s="173"/>
      <c r="AR19" s="179"/>
      <c r="AS19" s="179"/>
      <c r="AT19" s="179"/>
      <c r="AU19" s="178"/>
      <c r="AV19" s="179"/>
      <c r="AW19" s="179"/>
      <c r="AX19" s="178"/>
      <c r="AY19" s="179"/>
      <c r="AZ19" s="187"/>
      <c r="BA19" s="180"/>
      <c r="BB19" s="180"/>
      <c r="BC19" s="185"/>
      <c r="BD19" s="185"/>
      <c r="BE19" s="185"/>
      <c r="BF19" s="185"/>
      <c r="BG19" s="185"/>
      <c r="BH19" s="176"/>
      <c r="BI19" s="176"/>
      <c r="BJ19" s="176"/>
      <c r="BK19" s="176"/>
      <c r="BL19" s="178"/>
      <c r="BM19" s="178"/>
      <c r="BN19" s="199"/>
      <c r="BO19" s="199"/>
      <c r="BP19" s="178"/>
      <c r="BQ19" s="178"/>
      <c r="BR19" s="178"/>
      <c r="BS19" s="185"/>
      <c r="BT19" s="185"/>
      <c r="BU19" s="185"/>
      <c r="BV19" s="185"/>
      <c r="BW19" s="185"/>
      <c r="BX19" s="185"/>
      <c r="BY19" s="185"/>
      <c r="BZ19" s="185"/>
      <c r="CA19" s="188"/>
      <c r="CB19" s="188"/>
      <c r="CC19" s="182"/>
      <c r="CD19" s="188"/>
      <c r="CE19" s="188"/>
      <c r="CF19" s="188"/>
      <c r="CG19" s="198"/>
      <c r="CK19" s="188"/>
      <c r="CL19" s="188"/>
      <c r="CM19" s="188"/>
      <c r="CO19" s="188"/>
      <c r="CR19" s="188"/>
      <c r="CS19" s="188"/>
      <c r="CT19" s="188"/>
      <c r="CY19" s="188"/>
      <c r="CZ19" s="188"/>
      <c r="DA19" s="188"/>
      <c r="DC19" s="188"/>
      <c r="DF19" s="188"/>
      <c r="DG19" s="188"/>
      <c r="DH19" s="188"/>
      <c r="DI19" s="198"/>
      <c r="DM19" s="188"/>
      <c r="DN19" s="188"/>
      <c r="DO19" s="188"/>
      <c r="DQ19" s="188"/>
      <c r="DT19" s="188"/>
      <c r="DU19" s="188"/>
      <c r="DV19" s="188"/>
      <c r="DY19" s="188"/>
      <c r="DZ19" s="188"/>
      <c r="EA19" s="188"/>
    </row>
    <row r="20" spans="1:135" s="182" customFormat="1" ht="42.75" customHeight="1" x14ac:dyDescent="0.25">
      <c r="A20" s="190"/>
      <c r="B20" s="189" t="s">
        <v>131</v>
      </c>
      <c r="C20" s="174">
        <v>110680796.73190001</v>
      </c>
      <c r="D20" s="174">
        <v>101937710.49679998</v>
      </c>
      <c r="E20" s="174">
        <v>40123759.094402559</v>
      </c>
      <c r="F20" s="174">
        <f>D20/C20*100</f>
        <v>92.100629473893065</v>
      </c>
      <c r="G20" s="174">
        <f>G18-G7</f>
        <v>34018450.447099991</v>
      </c>
      <c r="H20" s="174">
        <f>G20/E20*100</f>
        <v>84.783806938581975</v>
      </c>
      <c r="I20" s="174">
        <f>G20/C20*100</f>
        <v>30.735639290257584</v>
      </c>
      <c r="J20" s="174">
        <f>J18-J7</f>
        <v>129587870.88499999</v>
      </c>
      <c r="K20" s="174">
        <f t="shared" ref="K20:L20" si="102">K18-K7</f>
        <v>61431493.663303941</v>
      </c>
      <c r="L20" s="174">
        <f t="shared" si="102"/>
        <v>53110118.67400001</v>
      </c>
      <c r="M20" s="174">
        <f>L20/K20*100</f>
        <v>86.454219988672193</v>
      </c>
      <c r="N20" s="174">
        <f>L20/J20*100</f>
        <v>40.983865473900302</v>
      </c>
      <c r="O20" s="174">
        <f>J20/C20*100-100</f>
        <v>17.082524440891248</v>
      </c>
      <c r="P20" s="174">
        <f>P18-P7</f>
        <v>11353460.263999999</v>
      </c>
      <c r="Q20" s="174">
        <f>Q18-Q7</f>
        <v>56324301.499999993</v>
      </c>
      <c r="R20" s="174">
        <v>29955301.142300002</v>
      </c>
      <c r="S20" s="174">
        <v>30845240.153800011</v>
      </c>
      <c r="T20" s="174">
        <v>13532780.390877943</v>
      </c>
      <c r="U20" s="174">
        <f>S20/R20*100</f>
        <v>102.97088988447298</v>
      </c>
      <c r="V20" s="174">
        <v>10026766.523000006</v>
      </c>
      <c r="W20" s="174">
        <f>V20/T20*100</f>
        <v>74.092435060564199</v>
      </c>
      <c r="X20" s="174">
        <f>V20/R20*100</f>
        <v>33.472427719450195</v>
      </c>
      <c r="Y20" s="174">
        <f>Y18-Y7</f>
        <v>37310489.083299987</v>
      </c>
      <c r="Z20" s="174">
        <f t="shared" ref="Z20:AA20" si="103">Z18-Z7</f>
        <v>18099965.767687298</v>
      </c>
      <c r="AA20" s="174">
        <f t="shared" si="103"/>
        <v>17728623.332999997</v>
      </c>
      <c r="AB20" s="174">
        <f>AA20/Z20*100</f>
        <v>97.948380458540782</v>
      </c>
      <c r="AC20" s="174">
        <f>AA20/Y20*100</f>
        <v>47.516459227909856</v>
      </c>
      <c r="AD20" s="174">
        <f>Y20/R20*100-100</f>
        <v>24.553877479180784</v>
      </c>
      <c r="AE20" s="174">
        <f>AE18-AE7</f>
        <v>5354479.6840000004</v>
      </c>
      <c r="AF20" s="174">
        <f>AF18-AF7</f>
        <v>21818222.420000002</v>
      </c>
      <c r="AG20" s="174">
        <f t="shared" ref="AG20" si="104">AG18-AG7</f>
        <v>22769547.997799993</v>
      </c>
      <c r="AH20" s="174">
        <f>AH18-AH7</f>
        <v>10596022.833087308</v>
      </c>
      <c r="AI20" s="174">
        <f>AG20/AF20*100</f>
        <v>104.36023411755096</v>
      </c>
      <c r="AJ20" s="174">
        <f>AJ18-AJ7</f>
        <v>8810124.5813000016</v>
      </c>
      <c r="AK20" s="174">
        <f>AJ20/AH20*100</f>
        <v>83.145579431835188</v>
      </c>
      <c r="AL20" s="174">
        <f>AJ20/AF20*100</f>
        <v>40.379662521104692</v>
      </c>
      <c r="AM20" s="174">
        <f>AM18-AM7</f>
        <v>25729215.071400005</v>
      </c>
      <c r="AN20" s="174">
        <f>AN18-AN7</f>
        <v>12064108.787603177</v>
      </c>
      <c r="AO20" s="174">
        <f>AO18-AO7</f>
        <v>11380993.008399999</v>
      </c>
      <c r="AP20" s="174">
        <f>AO20/AN20*100</f>
        <v>94.337619203955342</v>
      </c>
      <c r="AQ20" s="174">
        <f t="shared" ref="AQ20" si="105">AO20/AM20*100</f>
        <v>44.233735762311866</v>
      </c>
      <c r="AR20" s="174">
        <f>AM20/AF20*100-100</f>
        <v>17.92534962800147</v>
      </c>
      <c r="AS20" s="174">
        <f>AS18-AS7</f>
        <v>2570868.427099999</v>
      </c>
      <c r="AT20" s="174">
        <v>6671560.7410000004</v>
      </c>
      <c r="AU20" s="174">
        <v>6474054.807500001</v>
      </c>
      <c r="AV20" s="174">
        <v>2550595.4979454167</v>
      </c>
      <c r="AW20" s="174">
        <f>AU20/AT20*100</f>
        <v>97.039584271694793</v>
      </c>
      <c r="AX20" s="174">
        <v>1371885.3336000005</v>
      </c>
      <c r="AY20" s="174">
        <f>AX20/AV20*100</f>
        <v>53.786864075667673</v>
      </c>
      <c r="AZ20" s="174">
        <f>AX20/AT20*100</f>
        <v>20.563184341095702</v>
      </c>
      <c r="BA20" s="174">
        <f>BA18-BA7</f>
        <v>7404894.2888000011</v>
      </c>
      <c r="BB20" s="174">
        <f t="shared" ref="BB20:BC20" si="106">BB18-BB7</f>
        <v>3317820.9878285723</v>
      </c>
      <c r="BC20" s="174">
        <f t="shared" si="106"/>
        <v>2323047.3377999985</v>
      </c>
      <c r="BD20" s="174">
        <f>BC20/BB20*100</f>
        <v>70.017259711180884</v>
      </c>
      <c r="BE20" s="174">
        <f>BC20/BA20*100</f>
        <v>31.371782596729815</v>
      </c>
      <c r="BF20" s="174">
        <f>BA20/AT20*100-100</f>
        <v>10.991933915752398</v>
      </c>
      <c r="BG20" s="174">
        <f>BC20-AX20</f>
        <v>951162.00419999799</v>
      </c>
      <c r="BH20" s="174">
        <v>10449184.759999998</v>
      </c>
      <c r="BI20" s="174">
        <v>11400616.965099998</v>
      </c>
      <c r="BJ20" s="174">
        <v>4638615.6130141262</v>
      </c>
      <c r="BK20" s="174">
        <f>+BI20/BH20*100</f>
        <v>109.10532474018575</v>
      </c>
      <c r="BL20" s="174">
        <v>3959958.7548999991</v>
      </c>
      <c r="BM20" s="174">
        <f>BL20/BK20*100</f>
        <v>3629482.5796356979</v>
      </c>
      <c r="BN20" s="174">
        <f>BL20/BJ20*100</f>
        <v>85.369409437374301</v>
      </c>
      <c r="BO20" s="174">
        <f>BL20/BH20*100</f>
        <v>37.897298649162749</v>
      </c>
      <c r="BP20" s="174">
        <f>BP18-BP7</f>
        <v>12497996.266600002</v>
      </c>
      <c r="BQ20" s="174">
        <f t="shared" ref="BQ20:BR20" si="107">BQ18-BQ7</f>
        <v>5901956.823592063</v>
      </c>
      <c r="BR20" s="174">
        <f t="shared" si="107"/>
        <v>6242007.3996000011</v>
      </c>
      <c r="BS20" s="174">
        <f>BR20/BQ20*100</f>
        <v>105.76165814444192</v>
      </c>
      <c r="BT20" s="174">
        <f>BR20/BP20*100</f>
        <v>49.944065164120097</v>
      </c>
      <c r="BU20" s="174">
        <f>BP20/BH20*100-100</f>
        <v>19.607381376229057</v>
      </c>
      <c r="BV20" s="174">
        <f>BR20-BL20</f>
        <v>2282048.6447000019</v>
      </c>
      <c r="BW20" s="184">
        <v>1057523.0150000001</v>
      </c>
      <c r="BX20" s="184">
        <v>1243681.3965999992</v>
      </c>
      <c r="BY20" s="184">
        <v>520463.61864750669</v>
      </c>
      <c r="BZ20" s="184">
        <f>BX20/BW20*100</f>
        <v>117.60324635582509</v>
      </c>
      <c r="CA20" s="184">
        <v>540938.64400000009</v>
      </c>
      <c r="CB20" s="184">
        <f>CA20/BY20*100</f>
        <v>103.9339974243926</v>
      </c>
      <c r="CC20" s="184">
        <f>CA20/BW20*100</f>
        <v>51.151477209221774</v>
      </c>
      <c r="CD20" s="184">
        <f>CD18-CD7</f>
        <v>1303237.7340000002</v>
      </c>
      <c r="CE20" s="184">
        <f t="shared" ref="CE20:CF20" si="108">CE18-CE7</f>
        <v>658501.09609523835</v>
      </c>
      <c r="CF20" s="184">
        <f t="shared" si="108"/>
        <v>823019.0654000002</v>
      </c>
      <c r="CG20" s="184">
        <f>CF20/CE20*100</f>
        <v>124.98370470152835</v>
      </c>
      <c r="CH20" s="184">
        <f>CF20/CD20*100</f>
        <v>63.151875051524563</v>
      </c>
      <c r="CI20" s="184">
        <f>CD20/BW20*100-100</f>
        <v>23.234928745262337</v>
      </c>
      <c r="CJ20" s="184">
        <f>CF20-CA20</f>
        <v>282080.42140000011</v>
      </c>
      <c r="CK20" s="184">
        <v>434630.30000000005</v>
      </c>
      <c r="CL20" s="184">
        <v>593386.20399999968</v>
      </c>
      <c r="CM20" s="184">
        <v>203389.8622047244</v>
      </c>
      <c r="CN20" s="184">
        <f>CL20/CK20*100</f>
        <v>136.52665357201272</v>
      </c>
      <c r="CO20" s="184">
        <v>215572.72900000008</v>
      </c>
      <c r="CP20" s="184">
        <f>CO20/CM20*100</f>
        <v>105.98990857421049</v>
      </c>
      <c r="CQ20" s="184">
        <f>CO20/CK20*100</f>
        <v>49.599102731677945</v>
      </c>
      <c r="CR20" s="184">
        <f>CR18-CR7</f>
        <v>546386.1</v>
      </c>
      <c r="CS20" s="184">
        <f t="shared" ref="CS20:CT20" si="109">CS18-CS7</f>
        <v>268176.41187301581</v>
      </c>
      <c r="CT20" s="184">
        <f t="shared" si="109"/>
        <v>307641.63199999987</v>
      </c>
      <c r="CU20" s="184">
        <f>CT20/CS20*100</f>
        <v>114.7161414575385</v>
      </c>
      <c r="CV20" s="184">
        <f>CT20/CR20*100</f>
        <v>56.304805704244657</v>
      </c>
      <c r="CW20" s="184">
        <f>CR20/CK20*100-100</f>
        <v>25.712841465493753</v>
      </c>
      <c r="CX20" s="184">
        <f>CT20-CO20</f>
        <v>92068.902999999787</v>
      </c>
      <c r="CY20" s="184">
        <v>3493848.6679999996</v>
      </c>
      <c r="CZ20" s="184">
        <v>3452309.1433999985</v>
      </c>
      <c r="DA20" s="184">
        <v>680951.17628608923</v>
      </c>
      <c r="DB20" s="184">
        <f>CZ20/CY20*100</f>
        <v>98.811066862155201</v>
      </c>
      <c r="DC20" s="184">
        <v>1026554.9098</v>
      </c>
      <c r="DD20" s="184">
        <f>DC20/DA20*100</f>
        <v>150.75308561750859</v>
      </c>
      <c r="DE20" s="184">
        <f>DC20/CY20*100</f>
        <v>29.381779445749029</v>
      </c>
      <c r="DF20" s="184">
        <f>DF18-DF7</f>
        <v>3976700.6819999991</v>
      </c>
      <c r="DG20" s="184">
        <f t="shared" ref="DG20:DH20" si="110">DG18-DG7</f>
        <v>1917653.4682142856</v>
      </c>
      <c r="DH20" s="184">
        <f t="shared" si="110"/>
        <v>1685277.5735999995</v>
      </c>
      <c r="DI20" s="184">
        <f t="shared" si="56"/>
        <v>87.882279125713268</v>
      </c>
      <c r="DJ20" s="184">
        <f>DH20/DF20*100</f>
        <v>42.378788557765532</v>
      </c>
      <c r="DK20" s="184">
        <f>DF20/CY20*100-100</f>
        <v>13.820060909403978</v>
      </c>
      <c r="DL20" s="184">
        <f>DH20-DC20</f>
        <v>658722.66379999951</v>
      </c>
      <c r="DM20" s="184">
        <v>6021757.9992999993</v>
      </c>
      <c r="DN20" s="184">
        <v>5877540.5705000004</v>
      </c>
      <c r="DO20" s="184">
        <v>2914902.0281701568</v>
      </c>
      <c r="DP20" s="184">
        <f>DN20/DM20*100</f>
        <v>97.605061033393184</v>
      </c>
      <c r="DQ20" s="184">
        <v>2081442.1854999992</v>
      </c>
      <c r="DR20" s="184">
        <f>DQ20/DO20*100</f>
        <v>71.406934620256663</v>
      </c>
      <c r="DS20" s="184">
        <f>DQ20/DM20*100</f>
        <v>34.565357587301868</v>
      </c>
      <c r="DT20" s="184">
        <f>DT18-DT7</f>
        <v>7231010.6439999994</v>
      </c>
      <c r="DU20" s="184">
        <f t="shared" ref="DU20:DV20" si="111">DU18-DU7</f>
        <v>3421133.2214920633</v>
      </c>
      <c r="DV20" s="184">
        <f t="shared" si="111"/>
        <v>2984201.8104999997</v>
      </c>
      <c r="DW20" s="184">
        <f>DV20/DU20*100</f>
        <v>87.228459615451513</v>
      </c>
      <c r="DX20" s="184">
        <f>DV20/DT20*100</f>
        <v>41.26949824055604</v>
      </c>
      <c r="DY20" s="184">
        <f>DY18-DY7</f>
        <v>3054667.3580000014</v>
      </c>
      <c r="DZ20" s="184">
        <f t="shared" ref="DZ20:EA20" si="112">DZ18-DZ7</f>
        <v>1476106.1844936507</v>
      </c>
      <c r="EA20" s="184">
        <f t="shared" si="112"/>
        <v>1157056.7543000001</v>
      </c>
      <c r="EB20" s="184">
        <f>EA20/DZ20*100</f>
        <v>78.385739891531301</v>
      </c>
      <c r="EC20" s="184">
        <f>EA20/DY20*100</f>
        <v>37.878322537140868</v>
      </c>
      <c r="ED20" s="184">
        <f>DT20/DM20*100-100</f>
        <v>20.081388937260016</v>
      </c>
      <c r="EE20" s="174">
        <f>DV20-DQ20</f>
        <v>902759.62500000047</v>
      </c>
    </row>
  </sheetData>
  <mergeCells count="62">
    <mergeCell ref="G19:I19"/>
    <mergeCell ref="CD5:CH5"/>
    <mergeCell ref="CI5:CI6"/>
    <mergeCell ref="BW5:CC5"/>
    <mergeCell ref="CW5:CW6"/>
    <mergeCell ref="BP5:BT5"/>
    <mergeCell ref="AS5:AS6"/>
    <mergeCell ref="BV5:BV6"/>
    <mergeCell ref="DT5:EC5"/>
    <mergeCell ref="C5:I5"/>
    <mergeCell ref="R5:X5"/>
    <mergeCell ref="CY4:DL4"/>
    <mergeCell ref="DM5:DS5"/>
    <mergeCell ref="DM4:EE4"/>
    <mergeCell ref="EE5:EE6"/>
    <mergeCell ref="ED5:ED6"/>
    <mergeCell ref="DF5:DJ5"/>
    <mergeCell ref="DL5:DL6"/>
    <mergeCell ref="CY5:DE5"/>
    <mergeCell ref="R1:AE1"/>
    <mergeCell ref="CA2:CH2"/>
    <mergeCell ref="AM5:AQ5"/>
    <mergeCell ref="J5:N5"/>
    <mergeCell ref="CJ5:CJ6"/>
    <mergeCell ref="BW4:CJ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Y2:DL2"/>
    <mergeCell ref="BH5:BO5"/>
    <mergeCell ref="BU5:BU6"/>
    <mergeCell ref="BA5:BE5"/>
    <mergeCell ref="AD3:AE3"/>
    <mergeCell ref="CO2:CX2"/>
    <mergeCell ref="DK5:DK6"/>
    <mergeCell ref="CK5:CQ5"/>
    <mergeCell ref="CX5:CX6"/>
    <mergeCell ref="AR5:AR6"/>
    <mergeCell ref="CK4:CX4"/>
    <mergeCell ref="CI3:CJ3"/>
    <mergeCell ref="BU3:BV3"/>
    <mergeCell ref="CR5:CV5"/>
    <mergeCell ref="BH4:BV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AD7: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ageMargins left="0.15748031496062992" right="0.19685039370078741" top="0.31496062992125984" bottom="0.15748031496062992" header="0.27559055118110237" footer="0.15748031496062992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257" t="s">
        <v>5</v>
      </c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258" t="s">
        <v>103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59" t="s">
        <v>4</v>
      </c>
      <c r="P3" s="259"/>
      <c r="Q3" s="259"/>
      <c r="R3" s="259"/>
      <c r="S3" s="11"/>
      <c r="T3" s="11"/>
      <c r="U3" s="11"/>
      <c r="V3" s="11"/>
      <c r="W3" s="11"/>
      <c r="X3" s="11"/>
      <c r="Y3" s="259"/>
      <c r="Z3" s="259"/>
      <c r="AA3" s="259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30" t="s">
        <v>1</v>
      </c>
      <c r="C4" s="271" t="s">
        <v>6</v>
      </c>
      <c r="D4" s="272" t="s">
        <v>7</v>
      </c>
      <c r="E4" s="272" t="s">
        <v>8</v>
      </c>
      <c r="F4" s="341" t="s">
        <v>9</v>
      </c>
      <c r="G4" s="341"/>
      <c r="H4" s="342"/>
      <c r="I4" s="347" t="s">
        <v>10</v>
      </c>
      <c r="J4" s="347"/>
      <c r="K4" s="348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70"/>
      <c r="AG4" s="270"/>
      <c r="AH4" s="270"/>
      <c r="AI4" s="270"/>
      <c r="AJ4" s="270"/>
      <c r="AK4" s="270"/>
      <c r="AL4" s="270"/>
      <c r="AM4" s="270"/>
      <c r="AN4" s="270"/>
      <c r="AO4" s="270"/>
      <c r="AP4" s="270"/>
      <c r="AQ4" s="270"/>
      <c r="AR4" s="270"/>
      <c r="AS4" s="270"/>
      <c r="AT4" s="270"/>
      <c r="AU4" s="270"/>
      <c r="AV4" s="270"/>
      <c r="AW4" s="270"/>
      <c r="AX4" s="270"/>
      <c r="AY4" s="270"/>
      <c r="AZ4" s="270"/>
      <c r="BA4" s="270"/>
      <c r="BB4" s="270"/>
      <c r="BC4" s="270"/>
      <c r="BD4" s="270"/>
      <c r="BE4" s="270"/>
      <c r="BF4" s="12"/>
      <c r="BG4" s="335" t="s">
        <v>11</v>
      </c>
      <c r="BH4" s="336"/>
      <c r="BI4" s="270"/>
      <c r="BJ4" s="270"/>
      <c r="BK4" s="270"/>
      <c r="BL4" s="270"/>
      <c r="BM4" s="270"/>
      <c r="BN4" s="270"/>
      <c r="BO4" s="270"/>
      <c r="BP4" s="270"/>
      <c r="BQ4" s="270"/>
      <c r="BR4" s="270"/>
      <c r="BS4" s="270"/>
      <c r="BT4" s="12"/>
      <c r="BU4" s="12"/>
      <c r="BV4" s="12"/>
      <c r="BW4" s="296" t="s">
        <v>12</v>
      </c>
      <c r="BX4" s="297"/>
    </row>
    <row r="5" spans="2:80" ht="18" customHeight="1" x14ac:dyDescent="0.2">
      <c r="B5" s="330"/>
      <c r="C5" s="271"/>
      <c r="D5" s="273"/>
      <c r="E5" s="273"/>
      <c r="F5" s="343"/>
      <c r="G5" s="343"/>
      <c r="H5" s="344"/>
      <c r="I5" s="349"/>
      <c r="J5" s="349"/>
      <c r="K5" s="350"/>
      <c r="L5" s="356" t="s">
        <v>13</v>
      </c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8"/>
      <c r="AN5" s="334"/>
      <c r="AO5" s="334"/>
      <c r="AP5" s="334"/>
      <c r="AQ5" s="334"/>
      <c r="AR5" s="334"/>
      <c r="AS5" s="334"/>
      <c r="AT5" s="334"/>
      <c r="AU5" s="334"/>
      <c r="AV5" s="310"/>
      <c r="AW5" s="311"/>
      <c r="AX5" s="311"/>
      <c r="AY5" s="311"/>
      <c r="AZ5" s="311"/>
      <c r="BA5" s="311"/>
      <c r="BB5" s="311"/>
      <c r="BC5" s="311"/>
      <c r="BD5" s="311"/>
      <c r="BE5" s="312"/>
      <c r="BF5" s="303" t="s">
        <v>15</v>
      </c>
      <c r="BG5" s="337"/>
      <c r="BH5" s="338"/>
      <c r="BI5" s="310" t="s">
        <v>14</v>
      </c>
      <c r="BJ5" s="311"/>
      <c r="BK5" s="311"/>
      <c r="BL5" s="312"/>
      <c r="BM5" s="302"/>
      <c r="BN5" s="319"/>
      <c r="BO5" s="41"/>
      <c r="BP5" s="302"/>
      <c r="BQ5" s="302"/>
      <c r="BR5" s="302"/>
      <c r="BS5" s="302"/>
      <c r="BT5" s="302"/>
      <c r="BU5" s="302"/>
      <c r="BV5" s="303" t="s">
        <v>16</v>
      </c>
      <c r="BW5" s="298"/>
      <c r="BX5" s="299"/>
    </row>
    <row r="6" spans="2:80" ht="37.5" customHeight="1" x14ac:dyDescent="0.2">
      <c r="B6" s="330"/>
      <c r="C6" s="271"/>
      <c r="D6" s="273"/>
      <c r="E6" s="273"/>
      <c r="F6" s="343"/>
      <c r="G6" s="343"/>
      <c r="H6" s="344"/>
      <c r="I6" s="349"/>
      <c r="J6" s="349"/>
      <c r="K6" s="350"/>
      <c r="L6" s="353" t="s">
        <v>17</v>
      </c>
      <c r="M6" s="354"/>
      <c r="N6" s="354"/>
      <c r="O6" s="354"/>
      <c r="P6" s="354"/>
      <c r="Q6" s="354"/>
      <c r="R6" s="355"/>
      <c r="S6" s="260" t="s">
        <v>74</v>
      </c>
      <c r="T6" s="260" t="s">
        <v>67</v>
      </c>
      <c r="U6" s="268" t="s">
        <v>68</v>
      </c>
      <c r="V6" s="263" t="s">
        <v>73</v>
      </c>
      <c r="W6" s="263" t="s">
        <v>18</v>
      </c>
      <c r="X6" s="263" t="s">
        <v>42</v>
      </c>
      <c r="Y6" s="276" t="s">
        <v>19</v>
      </c>
      <c r="Z6" s="276"/>
      <c r="AA6" s="277"/>
      <c r="AB6" s="260" t="s">
        <v>69</v>
      </c>
      <c r="AC6" s="260" t="s">
        <v>67</v>
      </c>
      <c r="AD6" s="268" t="s">
        <v>68</v>
      </c>
      <c r="AE6" s="263" t="s">
        <v>62</v>
      </c>
      <c r="AF6" s="263" t="s">
        <v>18</v>
      </c>
      <c r="AG6" s="263" t="s">
        <v>43</v>
      </c>
      <c r="AH6" s="359" t="s">
        <v>20</v>
      </c>
      <c r="AI6" s="360"/>
      <c r="AJ6" s="276" t="s">
        <v>70</v>
      </c>
      <c r="AK6" s="277"/>
      <c r="AL6" s="276" t="s">
        <v>21</v>
      </c>
      <c r="AM6" s="277"/>
      <c r="AN6" s="365" t="s">
        <v>36</v>
      </c>
      <c r="AO6" s="366"/>
      <c r="AP6" s="371" t="s">
        <v>22</v>
      </c>
      <c r="AQ6" s="302"/>
      <c r="AR6" s="302"/>
      <c r="AS6" s="302"/>
      <c r="AT6" s="302"/>
      <c r="AU6" s="319"/>
      <c r="AV6" s="380" t="s">
        <v>23</v>
      </c>
      <c r="AW6" s="381"/>
      <c r="AX6" s="288" t="s">
        <v>24</v>
      </c>
      <c r="AY6" s="289"/>
      <c r="AZ6" s="371" t="s">
        <v>25</v>
      </c>
      <c r="BA6" s="302"/>
      <c r="BB6" s="302"/>
      <c r="BC6" s="319"/>
      <c r="BD6" s="288" t="s">
        <v>26</v>
      </c>
      <c r="BE6" s="289"/>
      <c r="BF6" s="303"/>
      <c r="BG6" s="337"/>
      <c r="BH6" s="338"/>
      <c r="BI6" s="304" t="s">
        <v>63</v>
      </c>
      <c r="BJ6" s="305"/>
      <c r="BK6" s="313" t="s">
        <v>64</v>
      </c>
      <c r="BL6" s="314"/>
      <c r="BM6" s="320" t="s">
        <v>60</v>
      </c>
      <c r="BN6" s="314"/>
      <c r="BO6" s="294" t="s">
        <v>66</v>
      </c>
      <c r="BP6" s="324" t="s">
        <v>71</v>
      </c>
      <c r="BQ6" s="325"/>
      <c r="BR6" s="282" t="s">
        <v>27</v>
      </c>
      <c r="BS6" s="283"/>
      <c r="BT6" s="288" t="s">
        <v>26</v>
      </c>
      <c r="BU6" s="289"/>
      <c r="BV6" s="303"/>
      <c r="BW6" s="298"/>
      <c r="BX6" s="299"/>
    </row>
    <row r="7" spans="2:80" ht="34.5" customHeight="1" x14ac:dyDescent="0.2">
      <c r="B7" s="330"/>
      <c r="C7" s="271"/>
      <c r="D7" s="273"/>
      <c r="E7" s="273"/>
      <c r="F7" s="343"/>
      <c r="G7" s="343"/>
      <c r="H7" s="344"/>
      <c r="I7" s="349"/>
      <c r="J7" s="349"/>
      <c r="K7" s="350"/>
      <c r="L7" s="276" t="s">
        <v>28</v>
      </c>
      <c r="M7" s="276"/>
      <c r="N7" s="277"/>
      <c r="O7" s="276" t="s">
        <v>29</v>
      </c>
      <c r="P7" s="276"/>
      <c r="Q7" s="276"/>
      <c r="R7" s="277"/>
      <c r="S7" s="261"/>
      <c r="T7" s="261"/>
      <c r="U7" s="269"/>
      <c r="V7" s="264"/>
      <c r="W7" s="266"/>
      <c r="X7" s="275"/>
      <c r="Y7" s="278"/>
      <c r="Z7" s="278"/>
      <c r="AA7" s="279"/>
      <c r="AB7" s="261"/>
      <c r="AC7" s="261"/>
      <c r="AD7" s="269"/>
      <c r="AE7" s="275"/>
      <c r="AF7" s="275"/>
      <c r="AG7" s="275"/>
      <c r="AH7" s="361"/>
      <c r="AI7" s="362"/>
      <c r="AJ7" s="278"/>
      <c r="AK7" s="279"/>
      <c r="AL7" s="278"/>
      <c r="AM7" s="279"/>
      <c r="AN7" s="367"/>
      <c r="AO7" s="368"/>
      <c r="AP7" s="365" t="s">
        <v>30</v>
      </c>
      <c r="AQ7" s="366"/>
      <c r="AR7" s="365" t="s">
        <v>31</v>
      </c>
      <c r="AS7" s="366"/>
      <c r="AT7" s="365" t="s">
        <v>32</v>
      </c>
      <c r="AU7" s="366"/>
      <c r="AV7" s="382"/>
      <c r="AW7" s="383"/>
      <c r="AX7" s="290"/>
      <c r="AY7" s="291"/>
      <c r="AZ7" s="372" t="s">
        <v>33</v>
      </c>
      <c r="BA7" s="373"/>
      <c r="BB7" s="376" t="s">
        <v>34</v>
      </c>
      <c r="BC7" s="377"/>
      <c r="BD7" s="290"/>
      <c r="BE7" s="291"/>
      <c r="BF7" s="303"/>
      <c r="BG7" s="337"/>
      <c r="BH7" s="338"/>
      <c r="BI7" s="306"/>
      <c r="BJ7" s="307"/>
      <c r="BK7" s="315"/>
      <c r="BL7" s="316"/>
      <c r="BM7" s="321" t="s">
        <v>61</v>
      </c>
      <c r="BN7" s="316"/>
      <c r="BO7" s="295"/>
      <c r="BP7" s="326"/>
      <c r="BQ7" s="327"/>
      <c r="BR7" s="284"/>
      <c r="BS7" s="285"/>
      <c r="BT7" s="290"/>
      <c r="BU7" s="291"/>
      <c r="BV7" s="303"/>
      <c r="BW7" s="298"/>
      <c r="BX7" s="299"/>
    </row>
    <row r="8" spans="2:80" ht="70.5" customHeight="1" x14ac:dyDescent="0.2">
      <c r="B8" s="330"/>
      <c r="C8" s="271"/>
      <c r="D8" s="273"/>
      <c r="E8" s="273"/>
      <c r="F8" s="345"/>
      <c r="G8" s="345"/>
      <c r="H8" s="346"/>
      <c r="I8" s="351"/>
      <c r="J8" s="351"/>
      <c r="K8" s="352"/>
      <c r="L8" s="280"/>
      <c r="M8" s="280"/>
      <c r="N8" s="281"/>
      <c r="O8" s="280"/>
      <c r="P8" s="280"/>
      <c r="Q8" s="280"/>
      <c r="R8" s="281"/>
      <c r="S8" s="261"/>
      <c r="T8" s="261"/>
      <c r="U8" s="269"/>
      <c r="V8" s="264"/>
      <c r="W8" s="266"/>
      <c r="X8" s="275"/>
      <c r="Y8" s="280"/>
      <c r="Z8" s="280"/>
      <c r="AA8" s="281"/>
      <c r="AB8" s="261"/>
      <c r="AC8" s="261"/>
      <c r="AD8" s="269"/>
      <c r="AE8" s="275"/>
      <c r="AF8" s="275"/>
      <c r="AG8" s="275"/>
      <c r="AH8" s="363"/>
      <c r="AI8" s="364"/>
      <c r="AJ8" s="280"/>
      <c r="AK8" s="281"/>
      <c r="AL8" s="280"/>
      <c r="AM8" s="281"/>
      <c r="AN8" s="369"/>
      <c r="AO8" s="370"/>
      <c r="AP8" s="369"/>
      <c r="AQ8" s="370"/>
      <c r="AR8" s="369"/>
      <c r="AS8" s="370"/>
      <c r="AT8" s="369"/>
      <c r="AU8" s="370"/>
      <c r="AV8" s="384"/>
      <c r="AW8" s="385"/>
      <c r="AX8" s="292"/>
      <c r="AY8" s="293"/>
      <c r="AZ8" s="374"/>
      <c r="BA8" s="375"/>
      <c r="BB8" s="378"/>
      <c r="BC8" s="379"/>
      <c r="BD8" s="292"/>
      <c r="BE8" s="293"/>
      <c r="BF8" s="303"/>
      <c r="BG8" s="339"/>
      <c r="BH8" s="340"/>
      <c r="BI8" s="308"/>
      <c r="BJ8" s="309"/>
      <c r="BK8" s="317"/>
      <c r="BL8" s="318"/>
      <c r="BM8" s="332"/>
      <c r="BN8" s="333"/>
      <c r="BO8" s="295"/>
      <c r="BP8" s="328"/>
      <c r="BQ8" s="329"/>
      <c r="BR8" s="286"/>
      <c r="BS8" s="287"/>
      <c r="BT8" s="292"/>
      <c r="BU8" s="293"/>
      <c r="BV8" s="303"/>
      <c r="BW8" s="300"/>
      <c r="BX8" s="301"/>
    </row>
    <row r="9" spans="2:80" ht="27.75" customHeight="1" x14ac:dyDescent="0.2">
      <c r="B9" s="330"/>
      <c r="C9" s="271"/>
      <c r="D9" s="274"/>
      <c r="E9" s="274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261"/>
      <c r="T9" s="261"/>
      <c r="U9" s="269"/>
      <c r="V9" s="264"/>
      <c r="W9" s="266"/>
      <c r="X9" s="275"/>
      <c r="Y9" s="25" t="s">
        <v>35</v>
      </c>
      <c r="Z9" s="4" t="s">
        <v>0</v>
      </c>
      <c r="AA9" s="38" t="s">
        <v>2</v>
      </c>
      <c r="AB9" s="261"/>
      <c r="AC9" s="261"/>
      <c r="AD9" s="269"/>
      <c r="AE9" s="275"/>
      <c r="AF9" s="275"/>
      <c r="AG9" s="275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72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265"/>
      <c r="W10" s="267"/>
      <c r="X10" s="331"/>
      <c r="Y10" s="17">
        <v>21</v>
      </c>
      <c r="Z10" s="17">
        <v>22</v>
      </c>
      <c r="AA10" s="18">
        <v>23</v>
      </c>
      <c r="AB10" s="45"/>
      <c r="AC10" s="262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59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22" t="s">
        <v>3</v>
      </c>
      <c r="C22" s="323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3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391" t="s">
        <v>75</v>
      </c>
      <c r="N1" s="391"/>
      <c r="O1" s="391"/>
    </row>
    <row r="2" spans="1:28" ht="39" customHeight="1" x14ac:dyDescent="0.3">
      <c r="C2" s="392" t="s">
        <v>76</v>
      </c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</row>
    <row r="3" spans="1:28" ht="22.5" customHeight="1" x14ac:dyDescent="0.3">
      <c r="C3" s="393" t="s">
        <v>100</v>
      </c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389"/>
      <c r="B5" s="220" t="s">
        <v>77</v>
      </c>
      <c r="C5" s="394" t="s">
        <v>37</v>
      </c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86" t="s">
        <v>38</v>
      </c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</row>
    <row r="6" spans="1:28" ht="105" customHeight="1" x14ac:dyDescent="0.3">
      <c r="A6" s="390"/>
      <c r="B6" s="220"/>
      <c r="C6" s="107" t="s">
        <v>78</v>
      </c>
      <c r="D6" s="63" t="s">
        <v>79</v>
      </c>
      <c r="E6" s="63" t="s">
        <v>80</v>
      </c>
      <c r="F6" s="64" t="s">
        <v>101</v>
      </c>
      <c r="G6" s="65" t="s">
        <v>81</v>
      </c>
      <c r="H6" s="65" t="s">
        <v>96</v>
      </c>
      <c r="I6" s="66" t="s">
        <v>98</v>
      </c>
      <c r="J6" s="67" t="s">
        <v>99</v>
      </c>
      <c r="K6" s="68" t="s">
        <v>85</v>
      </c>
      <c r="L6" s="69" t="s">
        <v>84</v>
      </c>
      <c r="M6" s="70" t="s">
        <v>86</v>
      </c>
      <c r="N6" s="71" t="s">
        <v>87</v>
      </c>
      <c r="O6" s="72" t="s">
        <v>84</v>
      </c>
      <c r="P6" s="62" t="s">
        <v>88</v>
      </c>
      <c r="Q6" s="63" t="s">
        <v>79</v>
      </c>
      <c r="R6" s="63" t="s">
        <v>89</v>
      </c>
      <c r="S6" s="64" t="s">
        <v>102</v>
      </c>
      <c r="T6" s="65" t="s">
        <v>82</v>
      </c>
      <c r="U6" s="65" t="s">
        <v>83</v>
      </c>
      <c r="V6" s="66" t="s">
        <v>97</v>
      </c>
      <c r="W6" s="67" t="s">
        <v>90</v>
      </c>
      <c r="X6" s="68" t="s">
        <v>91</v>
      </c>
      <c r="Y6" s="69" t="s">
        <v>97</v>
      </c>
      <c r="Z6" s="70" t="s">
        <v>92</v>
      </c>
      <c r="AA6" s="71" t="s">
        <v>93</v>
      </c>
      <c r="AB6" s="72" t="s">
        <v>97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94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387" t="s">
        <v>95</v>
      </c>
      <c r="B18" s="388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257" t="s">
        <v>5</v>
      </c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258" t="s">
        <v>114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59" t="s">
        <v>4</v>
      </c>
      <c r="T3" s="259"/>
      <c r="U3" s="259"/>
      <c r="V3" s="11"/>
      <c r="W3" s="11"/>
      <c r="X3" s="11"/>
      <c r="Y3" s="11"/>
      <c r="Z3" s="11"/>
      <c r="AA3" s="11"/>
      <c r="AB3" s="11"/>
      <c r="AC3" s="259"/>
      <c r="AD3" s="259"/>
      <c r="AE3" s="259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30" t="s">
        <v>1</v>
      </c>
      <c r="C4" s="271" t="s">
        <v>6</v>
      </c>
      <c r="D4" s="272" t="s">
        <v>7</v>
      </c>
      <c r="E4" s="272" t="s">
        <v>8</v>
      </c>
      <c r="F4" s="433" t="s">
        <v>9</v>
      </c>
      <c r="G4" s="341"/>
      <c r="H4" s="341"/>
      <c r="I4" s="341"/>
      <c r="J4" s="436" t="s">
        <v>10</v>
      </c>
      <c r="K4" s="347"/>
      <c r="L4" s="347"/>
      <c r="M4" s="347"/>
      <c r="N4" s="399" t="s">
        <v>104</v>
      </c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70"/>
      <c r="AG4" s="270"/>
      <c r="AH4" s="270"/>
      <c r="AI4" s="270"/>
      <c r="AJ4" s="270"/>
      <c r="AK4" s="270"/>
      <c r="AL4" s="270"/>
      <c r="AM4" s="270"/>
      <c r="AN4" s="270"/>
      <c r="AO4" s="270"/>
      <c r="AP4" s="270"/>
      <c r="AQ4" s="270"/>
      <c r="AR4" s="270"/>
      <c r="AS4" s="270"/>
      <c r="AT4" s="270"/>
      <c r="AU4" s="270"/>
      <c r="AV4" s="270"/>
      <c r="AW4" s="270"/>
      <c r="AX4" s="270"/>
      <c r="AY4" s="270"/>
      <c r="AZ4" s="270"/>
      <c r="BA4" s="270"/>
      <c r="BB4" s="270"/>
      <c r="BC4" s="270"/>
      <c r="BD4" s="270"/>
      <c r="BE4" s="270"/>
      <c r="BF4" s="270"/>
      <c r="BG4" s="270"/>
      <c r="BH4" s="270"/>
      <c r="BI4" s="270"/>
      <c r="BJ4" s="270"/>
      <c r="BK4" s="270"/>
      <c r="BL4" s="270"/>
      <c r="BM4" s="270"/>
      <c r="BN4" s="270"/>
      <c r="BO4" s="270"/>
      <c r="BP4" s="270"/>
      <c r="BQ4" s="270"/>
      <c r="BR4" s="270"/>
      <c r="BS4" s="270"/>
      <c r="BT4" s="270"/>
      <c r="BU4" s="270"/>
      <c r="BV4" s="270"/>
      <c r="BW4" s="12"/>
      <c r="BX4" s="12"/>
      <c r="BY4" s="400" t="s">
        <v>11</v>
      </c>
      <c r="BZ4" s="400"/>
      <c r="CA4" s="400"/>
      <c r="CB4" s="399" t="s">
        <v>105</v>
      </c>
      <c r="CC4" s="270"/>
      <c r="CD4" s="270"/>
      <c r="CE4" s="270"/>
      <c r="CF4" s="270"/>
      <c r="CG4" s="270"/>
      <c r="CH4" s="270"/>
      <c r="CI4" s="270"/>
      <c r="CJ4" s="270"/>
      <c r="CK4" s="270"/>
      <c r="CL4" s="270"/>
      <c r="CM4" s="270"/>
      <c r="CN4" s="270"/>
      <c r="CO4" s="270"/>
      <c r="CP4" s="270"/>
      <c r="CQ4" s="270"/>
      <c r="CR4" s="12"/>
      <c r="CS4" s="12"/>
      <c r="CT4" s="12"/>
      <c r="CU4" s="12"/>
      <c r="CV4" s="407" t="s">
        <v>12</v>
      </c>
      <c r="CW4" s="407"/>
      <c r="CX4" s="407"/>
    </row>
    <row r="5" spans="2:107" ht="25.5" customHeight="1" x14ac:dyDescent="0.2">
      <c r="B5" s="330"/>
      <c r="C5" s="271"/>
      <c r="D5" s="273"/>
      <c r="E5" s="273"/>
      <c r="F5" s="434"/>
      <c r="G5" s="343"/>
      <c r="H5" s="343"/>
      <c r="I5" s="343"/>
      <c r="J5" s="437"/>
      <c r="K5" s="349"/>
      <c r="L5" s="349"/>
      <c r="M5" s="349"/>
      <c r="N5" s="408" t="s">
        <v>13</v>
      </c>
      <c r="O5" s="409"/>
      <c r="P5" s="409"/>
      <c r="Q5" s="409"/>
      <c r="R5" s="409"/>
      <c r="S5" s="409"/>
      <c r="T5" s="409"/>
      <c r="U5" s="409"/>
      <c r="V5" s="409"/>
      <c r="W5" s="409"/>
      <c r="X5" s="409"/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/>
      <c r="AL5" s="409"/>
      <c r="AM5" s="409"/>
      <c r="AN5" s="409"/>
      <c r="AO5" s="409"/>
      <c r="AP5" s="409"/>
      <c r="AQ5" s="409"/>
      <c r="AR5" s="409"/>
      <c r="AS5" s="409"/>
      <c r="AT5" s="410"/>
      <c r="AU5" s="411" t="s">
        <v>14</v>
      </c>
      <c r="AV5" s="334"/>
      <c r="AW5" s="334"/>
      <c r="AX5" s="334"/>
      <c r="AY5" s="334"/>
      <c r="AZ5" s="334"/>
      <c r="BA5" s="334"/>
      <c r="BB5" s="334"/>
      <c r="BC5" s="334"/>
      <c r="BD5" s="334"/>
      <c r="BE5" s="334"/>
      <c r="BF5" s="334"/>
      <c r="BG5" s="310" t="s">
        <v>106</v>
      </c>
      <c r="BH5" s="311"/>
      <c r="BI5" s="311"/>
      <c r="BJ5" s="311"/>
      <c r="BK5" s="311"/>
      <c r="BL5" s="311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03" t="s">
        <v>15</v>
      </c>
      <c r="BY5" s="400"/>
      <c r="BZ5" s="400"/>
      <c r="CA5" s="400"/>
      <c r="CB5" s="312" t="s">
        <v>14</v>
      </c>
      <c r="CC5" s="398"/>
      <c r="CD5" s="398"/>
      <c r="CE5" s="398"/>
      <c r="CF5" s="398"/>
      <c r="CG5" s="398"/>
      <c r="CH5" s="371"/>
      <c r="CI5" s="302"/>
      <c r="CJ5" s="319"/>
      <c r="CK5" s="41"/>
      <c r="CL5" s="371" t="s">
        <v>107</v>
      </c>
      <c r="CM5" s="302"/>
      <c r="CN5" s="302"/>
      <c r="CO5" s="302"/>
      <c r="CP5" s="302"/>
      <c r="CQ5" s="302"/>
      <c r="CR5" s="302"/>
      <c r="CS5" s="302"/>
      <c r="CT5" s="302"/>
      <c r="CU5" s="303" t="s">
        <v>16</v>
      </c>
      <c r="CV5" s="407"/>
      <c r="CW5" s="407"/>
      <c r="CX5" s="407"/>
    </row>
    <row r="6" spans="2:107" ht="37.5" customHeight="1" x14ac:dyDescent="0.2">
      <c r="B6" s="330"/>
      <c r="C6" s="271"/>
      <c r="D6" s="273"/>
      <c r="E6" s="273"/>
      <c r="F6" s="434"/>
      <c r="G6" s="343"/>
      <c r="H6" s="343"/>
      <c r="I6" s="343"/>
      <c r="J6" s="437"/>
      <c r="K6" s="349"/>
      <c r="L6" s="349"/>
      <c r="M6" s="349"/>
      <c r="N6" s="353" t="s">
        <v>17</v>
      </c>
      <c r="O6" s="354"/>
      <c r="P6" s="354"/>
      <c r="Q6" s="354"/>
      <c r="R6" s="354"/>
      <c r="S6" s="354"/>
      <c r="T6" s="354"/>
      <c r="U6" s="354"/>
      <c r="V6" s="260" t="s">
        <v>108</v>
      </c>
      <c r="W6" s="260" t="s">
        <v>67</v>
      </c>
      <c r="X6" s="268" t="s">
        <v>68</v>
      </c>
      <c r="Y6" s="263" t="s">
        <v>109</v>
      </c>
      <c r="Z6" s="263" t="s">
        <v>18</v>
      </c>
      <c r="AA6" s="263" t="s">
        <v>42</v>
      </c>
      <c r="AB6" s="396" t="s">
        <v>19</v>
      </c>
      <c r="AC6" s="276"/>
      <c r="AD6" s="276"/>
      <c r="AE6" s="276"/>
      <c r="AF6" s="260" t="s">
        <v>69</v>
      </c>
      <c r="AG6" s="260" t="s">
        <v>67</v>
      </c>
      <c r="AH6" s="268" t="s">
        <v>68</v>
      </c>
      <c r="AI6" s="263" t="s">
        <v>62</v>
      </c>
      <c r="AJ6" s="263" t="s">
        <v>18</v>
      </c>
      <c r="AK6" s="263" t="s">
        <v>43</v>
      </c>
      <c r="AL6" s="412" t="s">
        <v>20</v>
      </c>
      <c r="AM6" s="359"/>
      <c r="AN6" s="360"/>
      <c r="AO6" s="396" t="s">
        <v>70</v>
      </c>
      <c r="AP6" s="276"/>
      <c r="AQ6" s="277"/>
      <c r="AR6" s="396" t="s">
        <v>21</v>
      </c>
      <c r="AS6" s="276"/>
      <c r="AT6" s="277"/>
      <c r="AU6" s="404" t="s">
        <v>36</v>
      </c>
      <c r="AV6" s="365"/>
      <c r="AW6" s="366"/>
      <c r="AX6" s="420" t="s">
        <v>22</v>
      </c>
      <c r="AY6" s="288"/>
      <c r="AZ6" s="288"/>
      <c r="BA6" s="288"/>
      <c r="BB6" s="288"/>
      <c r="BC6" s="288"/>
      <c r="BD6" s="288"/>
      <c r="BE6" s="288"/>
      <c r="BF6" s="289"/>
      <c r="BG6" s="444" t="s">
        <v>23</v>
      </c>
      <c r="BH6" s="288"/>
      <c r="BI6" s="289"/>
      <c r="BJ6" s="420" t="s">
        <v>24</v>
      </c>
      <c r="BK6" s="288"/>
      <c r="BL6" s="289"/>
      <c r="BM6" s="445" t="s">
        <v>25</v>
      </c>
      <c r="BN6" s="445"/>
      <c r="BO6" s="445"/>
      <c r="BP6" s="445"/>
      <c r="BQ6" s="445"/>
      <c r="BR6" s="445"/>
      <c r="BS6" s="445"/>
      <c r="BT6" s="445" t="s">
        <v>26</v>
      </c>
      <c r="BU6" s="445"/>
      <c r="BV6" s="371"/>
      <c r="BW6" s="398" t="s">
        <v>116</v>
      </c>
      <c r="BX6" s="303"/>
      <c r="BY6" s="400"/>
      <c r="BZ6" s="400"/>
      <c r="CA6" s="400"/>
      <c r="CB6" s="304" t="s">
        <v>63</v>
      </c>
      <c r="CC6" s="304"/>
      <c r="CD6" s="305"/>
      <c r="CE6" s="320" t="s">
        <v>64</v>
      </c>
      <c r="CF6" s="313"/>
      <c r="CG6" s="314"/>
      <c r="CH6" s="423" t="s">
        <v>60</v>
      </c>
      <c r="CI6" s="424"/>
      <c r="CJ6" s="425"/>
      <c r="CK6" s="294" t="s">
        <v>66</v>
      </c>
      <c r="CL6" s="417" t="s">
        <v>71</v>
      </c>
      <c r="CM6" s="418"/>
      <c r="CN6" s="418"/>
      <c r="CO6" s="419" t="s">
        <v>27</v>
      </c>
      <c r="CP6" s="419"/>
      <c r="CQ6" s="419"/>
      <c r="CR6" s="420" t="s">
        <v>26</v>
      </c>
      <c r="CS6" s="288"/>
      <c r="CT6" s="288"/>
      <c r="CU6" s="303"/>
      <c r="CV6" s="407"/>
      <c r="CW6" s="407"/>
      <c r="CX6" s="407"/>
    </row>
    <row r="7" spans="2:107" ht="34.5" customHeight="1" x14ac:dyDescent="0.2">
      <c r="B7" s="330"/>
      <c r="C7" s="271"/>
      <c r="D7" s="273"/>
      <c r="E7" s="273"/>
      <c r="F7" s="434"/>
      <c r="G7" s="343"/>
      <c r="H7" s="343"/>
      <c r="I7" s="343"/>
      <c r="J7" s="437"/>
      <c r="K7" s="349"/>
      <c r="L7" s="349"/>
      <c r="M7" s="349"/>
      <c r="N7" s="396" t="s">
        <v>28</v>
      </c>
      <c r="O7" s="276"/>
      <c r="P7" s="276"/>
      <c r="Q7" s="276"/>
      <c r="R7" s="396" t="s">
        <v>29</v>
      </c>
      <c r="S7" s="276"/>
      <c r="T7" s="276"/>
      <c r="U7" s="276"/>
      <c r="V7" s="261"/>
      <c r="W7" s="261"/>
      <c r="X7" s="269"/>
      <c r="Y7" s="264"/>
      <c r="Z7" s="266"/>
      <c r="AA7" s="275"/>
      <c r="AB7" s="397"/>
      <c r="AC7" s="278"/>
      <c r="AD7" s="278"/>
      <c r="AE7" s="278"/>
      <c r="AF7" s="261"/>
      <c r="AG7" s="261"/>
      <c r="AH7" s="269"/>
      <c r="AI7" s="275"/>
      <c r="AJ7" s="275"/>
      <c r="AK7" s="275"/>
      <c r="AL7" s="413"/>
      <c r="AM7" s="361"/>
      <c r="AN7" s="362"/>
      <c r="AO7" s="397"/>
      <c r="AP7" s="278"/>
      <c r="AQ7" s="279"/>
      <c r="AR7" s="397"/>
      <c r="AS7" s="278"/>
      <c r="AT7" s="279"/>
      <c r="AU7" s="405"/>
      <c r="AV7" s="367"/>
      <c r="AW7" s="368"/>
      <c r="AX7" s="441" t="s">
        <v>30</v>
      </c>
      <c r="AY7" s="441"/>
      <c r="AZ7" s="441"/>
      <c r="BA7" s="441" t="s">
        <v>31</v>
      </c>
      <c r="BB7" s="441"/>
      <c r="BC7" s="441"/>
      <c r="BD7" s="441" t="s">
        <v>32</v>
      </c>
      <c r="BE7" s="441"/>
      <c r="BF7" s="441"/>
      <c r="BG7" s="421"/>
      <c r="BH7" s="290"/>
      <c r="BI7" s="291"/>
      <c r="BJ7" s="421"/>
      <c r="BK7" s="290"/>
      <c r="BL7" s="291"/>
      <c r="BM7" s="442" t="s">
        <v>33</v>
      </c>
      <c r="BN7" s="442"/>
      <c r="BO7" s="442"/>
      <c r="BP7" s="446" t="s">
        <v>116</v>
      </c>
      <c r="BQ7" s="426" t="s">
        <v>34</v>
      </c>
      <c r="BR7" s="426"/>
      <c r="BS7" s="426"/>
      <c r="BT7" s="445"/>
      <c r="BU7" s="445"/>
      <c r="BV7" s="371"/>
      <c r="BW7" s="398"/>
      <c r="BX7" s="303"/>
      <c r="BY7" s="400"/>
      <c r="BZ7" s="400"/>
      <c r="CA7" s="400"/>
      <c r="CB7" s="306"/>
      <c r="CC7" s="306"/>
      <c r="CD7" s="307"/>
      <c r="CE7" s="321"/>
      <c r="CF7" s="315"/>
      <c r="CG7" s="316"/>
      <c r="CH7" s="427" t="s">
        <v>61</v>
      </c>
      <c r="CI7" s="428"/>
      <c r="CJ7" s="429"/>
      <c r="CK7" s="295"/>
      <c r="CL7" s="418"/>
      <c r="CM7" s="418"/>
      <c r="CN7" s="418"/>
      <c r="CO7" s="419"/>
      <c r="CP7" s="419"/>
      <c r="CQ7" s="419"/>
      <c r="CR7" s="421"/>
      <c r="CS7" s="290"/>
      <c r="CT7" s="290"/>
      <c r="CU7" s="303"/>
      <c r="CV7" s="407"/>
      <c r="CW7" s="407"/>
      <c r="CX7" s="407"/>
    </row>
    <row r="8" spans="2:107" ht="45.75" customHeight="1" x14ac:dyDescent="0.2">
      <c r="B8" s="330"/>
      <c r="C8" s="271"/>
      <c r="D8" s="273"/>
      <c r="E8" s="273"/>
      <c r="F8" s="435"/>
      <c r="G8" s="345"/>
      <c r="H8" s="345"/>
      <c r="I8" s="345"/>
      <c r="J8" s="438"/>
      <c r="K8" s="351"/>
      <c r="L8" s="351"/>
      <c r="M8" s="351"/>
      <c r="N8" s="403"/>
      <c r="O8" s="280"/>
      <c r="P8" s="280"/>
      <c r="Q8" s="280"/>
      <c r="R8" s="403"/>
      <c r="S8" s="280"/>
      <c r="T8" s="280"/>
      <c r="U8" s="280"/>
      <c r="V8" s="261"/>
      <c r="W8" s="261"/>
      <c r="X8" s="269"/>
      <c r="Y8" s="264"/>
      <c r="Z8" s="266"/>
      <c r="AA8" s="275"/>
      <c r="AB8" s="397"/>
      <c r="AC8" s="278"/>
      <c r="AD8" s="278"/>
      <c r="AE8" s="278"/>
      <c r="AF8" s="261"/>
      <c r="AG8" s="261"/>
      <c r="AH8" s="269"/>
      <c r="AI8" s="275"/>
      <c r="AJ8" s="275"/>
      <c r="AK8" s="275"/>
      <c r="AL8" s="414"/>
      <c r="AM8" s="363"/>
      <c r="AN8" s="364"/>
      <c r="AO8" s="397"/>
      <c r="AP8" s="278"/>
      <c r="AQ8" s="279"/>
      <c r="AR8" s="403"/>
      <c r="AS8" s="280"/>
      <c r="AT8" s="281"/>
      <c r="AU8" s="406"/>
      <c r="AV8" s="369"/>
      <c r="AW8" s="370"/>
      <c r="AX8" s="441"/>
      <c r="AY8" s="441"/>
      <c r="AZ8" s="441"/>
      <c r="BA8" s="441"/>
      <c r="BB8" s="441"/>
      <c r="BC8" s="441"/>
      <c r="BD8" s="441"/>
      <c r="BE8" s="441"/>
      <c r="BF8" s="441"/>
      <c r="BG8" s="422"/>
      <c r="BH8" s="292"/>
      <c r="BI8" s="293"/>
      <c r="BJ8" s="422"/>
      <c r="BK8" s="292"/>
      <c r="BL8" s="293"/>
      <c r="BM8" s="442"/>
      <c r="BN8" s="442"/>
      <c r="BO8" s="442"/>
      <c r="BP8" s="447"/>
      <c r="BQ8" s="426"/>
      <c r="BR8" s="426"/>
      <c r="BS8" s="426"/>
      <c r="BT8" s="445"/>
      <c r="BU8" s="445"/>
      <c r="BV8" s="371"/>
      <c r="BW8" s="398"/>
      <c r="BX8" s="303"/>
      <c r="BY8" s="400"/>
      <c r="BZ8" s="400"/>
      <c r="CA8" s="400"/>
      <c r="CB8" s="308"/>
      <c r="CC8" s="308"/>
      <c r="CD8" s="309"/>
      <c r="CE8" s="443"/>
      <c r="CF8" s="317"/>
      <c r="CG8" s="318"/>
      <c r="CH8" s="430"/>
      <c r="CI8" s="332"/>
      <c r="CJ8" s="333"/>
      <c r="CK8" s="295"/>
      <c r="CL8" s="418"/>
      <c r="CM8" s="418"/>
      <c r="CN8" s="418"/>
      <c r="CO8" s="419"/>
      <c r="CP8" s="419"/>
      <c r="CQ8" s="419"/>
      <c r="CR8" s="422"/>
      <c r="CS8" s="292"/>
      <c r="CT8" s="292"/>
      <c r="CU8" s="303"/>
      <c r="CV8" s="407"/>
      <c r="CW8" s="407"/>
      <c r="CX8" s="407"/>
    </row>
    <row r="9" spans="2:107" ht="21.75" customHeight="1" x14ac:dyDescent="0.2">
      <c r="B9" s="330"/>
      <c r="C9" s="271"/>
      <c r="D9" s="273"/>
      <c r="E9" s="273"/>
      <c r="F9" s="415" t="s">
        <v>35</v>
      </c>
      <c r="G9" s="431" t="s">
        <v>110</v>
      </c>
      <c r="H9" s="432"/>
      <c r="I9" s="432"/>
      <c r="J9" s="415" t="s">
        <v>35</v>
      </c>
      <c r="K9" s="431" t="s">
        <v>110</v>
      </c>
      <c r="L9" s="432"/>
      <c r="M9" s="432"/>
      <c r="N9" s="415" t="s">
        <v>35</v>
      </c>
      <c r="O9" s="431" t="s">
        <v>110</v>
      </c>
      <c r="P9" s="432"/>
      <c r="Q9" s="432"/>
      <c r="R9" s="415" t="s">
        <v>35</v>
      </c>
      <c r="S9" s="431" t="s">
        <v>110</v>
      </c>
      <c r="T9" s="432"/>
      <c r="U9" s="432"/>
      <c r="V9" s="261"/>
      <c r="W9" s="261"/>
      <c r="X9" s="269"/>
      <c r="Y9" s="264"/>
      <c r="Z9" s="266"/>
      <c r="AA9" s="275"/>
      <c r="AB9" s="415" t="s">
        <v>35</v>
      </c>
      <c r="AC9" s="450" t="s">
        <v>110</v>
      </c>
      <c r="AD9" s="450"/>
      <c r="AE9" s="401"/>
      <c r="AF9" s="261"/>
      <c r="AG9" s="261"/>
      <c r="AH9" s="269"/>
      <c r="AI9" s="275"/>
      <c r="AJ9" s="275"/>
      <c r="AK9" s="275"/>
      <c r="AL9" s="415" t="s">
        <v>35</v>
      </c>
      <c r="AM9" s="401" t="s">
        <v>110</v>
      </c>
      <c r="AN9" s="402"/>
      <c r="AO9" s="415" t="s">
        <v>35</v>
      </c>
      <c r="AP9" s="401" t="s">
        <v>110</v>
      </c>
      <c r="AQ9" s="402"/>
      <c r="AR9" s="415" t="s">
        <v>35</v>
      </c>
      <c r="AS9" s="401" t="s">
        <v>110</v>
      </c>
      <c r="AT9" s="402"/>
      <c r="AU9" s="415" t="s">
        <v>35</v>
      </c>
      <c r="AV9" s="401" t="s">
        <v>110</v>
      </c>
      <c r="AW9" s="402"/>
      <c r="AX9" s="415" t="s">
        <v>35</v>
      </c>
      <c r="AY9" s="401" t="s">
        <v>110</v>
      </c>
      <c r="AZ9" s="402"/>
      <c r="BA9" s="415" t="s">
        <v>35</v>
      </c>
      <c r="BB9" s="401" t="s">
        <v>110</v>
      </c>
      <c r="BC9" s="402"/>
      <c r="BD9" s="415" t="s">
        <v>35</v>
      </c>
      <c r="BE9" s="401" t="s">
        <v>110</v>
      </c>
      <c r="BF9" s="402"/>
      <c r="BG9" s="449" t="s">
        <v>35</v>
      </c>
      <c r="BH9" s="450" t="s">
        <v>110</v>
      </c>
      <c r="BI9" s="450"/>
      <c r="BJ9" s="449" t="s">
        <v>35</v>
      </c>
      <c r="BK9" s="450" t="s">
        <v>110</v>
      </c>
      <c r="BL9" s="450"/>
      <c r="BM9" s="449" t="s">
        <v>35</v>
      </c>
      <c r="BN9" s="450" t="s">
        <v>110</v>
      </c>
      <c r="BO9" s="450"/>
      <c r="BP9" s="447"/>
      <c r="BQ9" s="449" t="s">
        <v>35</v>
      </c>
      <c r="BR9" s="450" t="s">
        <v>110</v>
      </c>
      <c r="BS9" s="450"/>
      <c r="BT9" s="449" t="s">
        <v>35</v>
      </c>
      <c r="BU9" s="450" t="s">
        <v>110</v>
      </c>
      <c r="BV9" s="401"/>
      <c r="BW9" s="398"/>
      <c r="BX9" s="303"/>
      <c r="BY9" s="449" t="s">
        <v>35</v>
      </c>
      <c r="BZ9" s="450" t="s">
        <v>110</v>
      </c>
      <c r="CA9" s="450"/>
      <c r="CB9" s="449" t="s">
        <v>35</v>
      </c>
      <c r="CC9" s="450" t="s">
        <v>110</v>
      </c>
      <c r="CD9" s="450"/>
      <c r="CE9" s="449" t="s">
        <v>35</v>
      </c>
      <c r="CF9" s="450" t="s">
        <v>110</v>
      </c>
      <c r="CG9" s="450"/>
      <c r="CH9" s="449" t="s">
        <v>35</v>
      </c>
      <c r="CI9" s="450" t="s">
        <v>110</v>
      </c>
      <c r="CJ9" s="450"/>
      <c r="CK9" s="453" t="s">
        <v>111</v>
      </c>
      <c r="CL9" s="449" t="s">
        <v>35</v>
      </c>
      <c r="CM9" s="450" t="s">
        <v>110</v>
      </c>
      <c r="CN9" s="450"/>
      <c r="CO9" s="449" t="s">
        <v>35</v>
      </c>
      <c r="CP9" s="450" t="s">
        <v>110</v>
      </c>
      <c r="CQ9" s="450"/>
      <c r="CR9" s="452" t="s">
        <v>35</v>
      </c>
      <c r="CS9" s="439" t="s">
        <v>110</v>
      </c>
      <c r="CT9" s="440"/>
      <c r="CU9" s="303"/>
      <c r="CV9" s="449" t="s">
        <v>35</v>
      </c>
      <c r="CW9" s="450" t="s">
        <v>110</v>
      </c>
      <c r="CX9" s="450"/>
      <c r="CY9" s="451" t="s">
        <v>112</v>
      </c>
      <c r="CZ9" s="451"/>
      <c r="DA9" s="451"/>
      <c r="DB9" s="451"/>
    </row>
    <row r="10" spans="2:107" ht="22.5" customHeight="1" x14ac:dyDescent="0.2">
      <c r="B10" s="330"/>
      <c r="C10" s="271"/>
      <c r="D10" s="274"/>
      <c r="E10" s="274"/>
      <c r="F10" s="416"/>
      <c r="G10" s="25" t="s">
        <v>115</v>
      </c>
      <c r="H10" s="24" t="s">
        <v>0</v>
      </c>
      <c r="I10" s="24" t="s">
        <v>2</v>
      </c>
      <c r="J10" s="416"/>
      <c r="K10" s="25" t="s">
        <v>115</v>
      </c>
      <c r="L10" s="24" t="s">
        <v>0</v>
      </c>
      <c r="M10" s="26" t="s">
        <v>2</v>
      </c>
      <c r="N10" s="416"/>
      <c r="O10" s="25" t="s">
        <v>115</v>
      </c>
      <c r="P10" s="4" t="s">
        <v>0</v>
      </c>
      <c r="Q10" s="26" t="s">
        <v>2</v>
      </c>
      <c r="R10" s="416"/>
      <c r="S10" s="25" t="s">
        <v>115</v>
      </c>
      <c r="T10" s="4" t="s">
        <v>0</v>
      </c>
      <c r="U10" s="38" t="s">
        <v>2</v>
      </c>
      <c r="V10" s="261"/>
      <c r="W10" s="261"/>
      <c r="X10" s="269"/>
      <c r="Y10" s="264"/>
      <c r="Z10" s="266"/>
      <c r="AA10" s="275"/>
      <c r="AB10" s="416"/>
      <c r="AC10" s="25" t="s">
        <v>115</v>
      </c>
      <c r="AD10" s="4" t="s">
        <v>0</v>
      </c>
      <c r="AE10" s="38" t="s">
        <v>2</v>
      </c>
      <c r="AF10" s="261"/>
      <c r="AG10" s="261"/>
      <c r="AH10" s="269"/>
      <c r="AI10" s="275"/>
      <c r="AJ10" s="275"/>
      <c r="AK10" s="275"/>
      <c r="AL10" s="416"/>
      <c r="AM10" s="25" t="s">
        <v>115</v>
      </c>
      <c r="AN10" s="4" t="s">
        <v>0</v>
      </c>
      <c r="AO10" s="416"/>
      <c r="AP10" s="25" t="s">
        <v>115</v>
      </c>
      <c r="AQ10" s="4" t="s">
        <v>0</v>
      </c>
      <c r="AR10" s="416"/>
      <c r="AS10" s="25" t="s">
        <v>115</v>
      </c>
      <c r="AT10" s="4" t="s">
        <v>0</v>
      </c>
      <c r="AU10" s="416"/>
      <c r="AV10" s="25" t="s">
        <v>115</v>
      </c>
      <c r="AW10" s="4" t="s">
        <v>0</v>
      </c>
      <c r="AX10" s="416"/>
      <c r="AY10" s="25" t="s">
        <v>115</v>
      </c>
      <c r="AZ10" s="4" t="s">
        <v>0</v>
      </c>
      <c r="BA10" s="416"/>
      <c r="BB10" s="25" t="s">
        <v>115</v>
      </c>
      <c r="BC10" s="4" t="s">
        <v>0</v>
      </c>
      <c r="BD10" s="416"/>
      <c r="BE10" s="25" t="s">
        <v>72</v>
      </c>
      <c r="BF10" s="13" t="s">
        <v>0</v>
      </c>
      <c r="BG10" s="449"/>
      <c r="BH10" s="25" t="s">
        <v>115</v>
      </c>
      <c r="BI10" s="13" t="s">
        <v>0</v>
      </c>
      <c r="BJ10" s="449"/>
      <c r="BK10" s="25" t="s">
        <v>115</v>
      </c>
      <c r="BL10" s="13" t="s">
        <v>0</v>
      </c>
      <c r="BM10" s="449"/>
      <c r="BN10" s="25" t="s">
        <v>115</v>
      </c>
      <c r="BO10" s="13" t="s">
        <v>0</v>
      </c>
      <c r="BP10" s="448"/>
      <c r="BQ10" s="449"/>
      <c r="BR10" s="25" t="s">
        <v>115</v>
      </c>
      <c r="BS10" s="13" t="s">
        <v>0</v>
      </c>
      <c r="BT10" s="449"/>
      <c r="BU10" s="25" t="s">
        <v>115</v>
      </c>
      <c r="BV10" s="14" t="s">
        <v>0</v>
      </c>
      <c r="BW10" s="398"/>
      <c r="BX10" s="14"/>
      <c r="BY10" s="449"/>
      <c r="BZ10" s="25" t="s">
        <v>115</v>
      </c>
      <c r="CA10" s="13" t="s">
        <v>0</v>
      </c>
      <c r="CB10" s="449"/>
      <c r="CC10" s="25" t="s">
        <v>115</v>
      </c>
      <c r="CD10" s="4" t="s">
        <v>0</v>
      </c>
      <c r="CE10" s="449"/>
      <c r="CF10" s="25" t="s">
        <v>115</v>
      </c>
      <c r="CG10" s="13" t="s">
        <v>0</v>
      </c>
      <c r="CH10" s="449"/>
      <c r="CI10" s="25" t="s">
        <v>115</v>
      </c>
      <c r="CJ10" s="13" t="s">
        <v>0</v>
      </c>
      <c r="CK10" s="453"/>
      <c r="CL10" s="449"/>
      <c r="CM10" s="25" t="s">
        <v>115</v>
      </c>
      <c r="CN10" s="13" t="s">
        <v>0</v>
      </c>
      <c r="CO10" s="449"/>
      <c r="CP10" s="25" t="s">
        <v>115</v>
      </c>
      <c r="CQ10" s="13" t="s">
        <v>0</v>
      </c>
      <c r="CR10" s="452"/>
      <c r="CS10" s="25" t="s">
        <v>72</v>
      </c>
      <c r="CT10" s="13" t="s">
        <v>0</v>
      </c>
      <c r="CU10" s="13"/>
      <c r="CV10" s="449"/>
      <c r="CW10" s="25" t="s">
        <v>115</v>
      </c>
      <c r="CX10" s="13" t="s">
        <v>0</v>
      </c>
      <c r="CY10" s="25" t="s">
        <v>113</v>
      </c>
      <c r="CZ10" s="25" t="s">
        <v>115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265"/>
      <c r="Z11" s="267"/>
      <c r="AA11" s="331"/>
      <c r="AB11" s="17">
        <v>20</v>
      </c>
      <c r="AC11" s="17">
        <v>21</v>
      </c>
      <c r="AD11" s="17">
        <v>22</v>
      </c>
      <c r="AE11" s="18">
        <v>23</v>
      </c>
      <c r="AF11" s="45"/>
      <c r="AG11" s="262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115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59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22" t="s">
        <v>3</v>
      </c>
      <c r="C23" s="323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Marine Abgaryan</cp:lastModifiedBy>
  <cp:lastPrinted>2023-06-19T07:42:41Z</cp:lastPrinted>
  <dcterms:created xsi:type="dcterms:W3CDTF">2002-03-15T09:46:46Z</dcterms:created>
  <dcterms:modified xsi:type="dcterms:W3CDTF">2023-08-01T07:00:37Z</dcterms:modified>
</cp:coreProperties>
</file>